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мои документы\питание\"/>
    </mc:Choice>
  </mc:AlternateContent>
  <bookViews>
    <workbookView xWindow="-120" yWindow="-120" windowWidth="29040" windowHeight="15720" activeTab="4"/>
  </bookViews>
  <sheets>
    <sheet name="1" sheetId="1" r:id="rId1"/>
    <sheet name="2" sheetId="3" r:id="rId2"/>
    <sheet name="3" sheetId="6" r:id="rId3"/>
    <sheet name="4" sheetId="4" r:id="rId4"/>
    <sheet name="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6" i="5" l="1"/>
  <c r="G146" i="5"/>
  <c r="F146" i="5"/>
  <c r="E146" i="5"/>
  <c r="D146" i="5"/>
  <c r="H135" i="5"/>
  <c r="G135" i="5"/>
  <c r="F135" i="5"/>
  <c r="E135" i="5"/>
  <c r="D135" i="5"/>
  <c r="H122" i="5"/>
  <c r="G122" i="5"/>
  <c r="F122" i="5"/>
  <c r="E122" i="5"/>
  <c r="D122" i="5"/>
  <c r="H111" i="5"/>
  <c r="G111" i="5"/>
  <c r="F111" i="5"/>
  <c r="E111" i="5"/>
  <c r="D111" i="5"/>
  <c r="H99" i="5"/>
  <c r="G99" i="5"/>
  <c r="F99" i="5"/>
  <c r="E99" i="5"/>
  <c r="D99" i="5"/>
  <c r="H88" i="5"/>
  <c r="G88" i="5"/>
  <c r="F88" i="5"/>
  <c r="E88" i="5"/>
  <c r="D88" i="5"/>
  <c r="H76" i="5"/>
  <c r="G76" i="5"/>
  <c r="F76" i="5"/>
  <c r="E76" i="5"/>
  <c r="D72" i="5"/>
  <c r="D76" i="5" s="1"/>
  <c r="H66" i="5"/>
  <c r="G66" i="5"/>
  <c r="F66" i="5"/>
  <c r="E66" i="5"/>
  <c r="D66" i="5"/>
  <c r="H54" i="5"/>
  <c r="G54" i="5"/>
  <c r="F54" i="5"/>
  <c r="E54" i="5"/>
  <c r="D54" i="5"/>
  <c r="H42" i="5"/>
  <c r="G42" i="5"/>
  <c r="F42" i="5"/>
  <c r="E42" i="5"/>
  <c r="D42" i="5"/>
  <c r="H30" i="5"/>
  <c r="G30" i="5"/>
  <c r="F30" i="5"/>
  <c r="E30" i="5"/>
  <c r="D30" i="5"/>
  <c r="H18" i="5"/>
  <c r="G18" i="5"/>
  <c r="F18" i="5"/>
  <c r="E18" i="5"/>
  <c r="D18" i="5"/>
  <c r="H149" i="5" l="1"/>
  <c r="F149" i="5"/>
  <c r="G149" i="5"/>
  <c r="E149" i="5"/>
  <c r="H147" i="4" l="1"/>
  <c r="G147" i="4"/>
  <c r="F147" i="4"/>
  <c r="E147" i="4"/>
  <c r="D147" i="4"/>
  <c r="H137" i="4"/>
  <c r="G137" i="4"/>
  <c r="F137" i="4"/>
  <c r="E137" i="4"/>
  <c r="D137" i="4"/>
  <c r="H125" i="4"/>
  <c r="G125" i="4"/>
  <c r="F125" i="4"/>
  <c r="E125" i="4"/>
  <c r="D125" i="4"/>
  <c r="H112" i="4"/>
  <c r="G112" i="4"/>
  <c r="F112" i="4"/>
  <c r="E112" i="4"/>
  <c r="D112" i="4"/>
  <c r="H100" i="4"/>
  <c r="G100" i="4"/>
  <c r="F100" i="4"/>
  <c r="E100" i="4"/>
  <c r="D100" i="4"/>
  <c r="H88" i="4"/>
  <c r="G88" i="4"/>
  <c r="F88" i="4"/>
  <c r="E88" i="4"/>
  <c r="D88" i="4"/>
  <c r="H76" i="4"/>
  <c r="G76" i="4"/>
  <c r="F76" i="4"/>
  <c r="E76" i="4"/>
  <c r="D76" i="4"/>
  <c r="H66" i="4"/>
  <c r="G66" i="4"/>
  <c r="F66" i="4"/>
  <c r="E66" i="4"/>
  <c r="D66" i="4"/>
  <c r="H54" i="4"/>
  <c r="G54" i="4"/>
  <c r="F54" i="4"/>
  <c r="E54" i="4"/>
  <c r="D54" i="4"/>
  <c r="H41" i="4"/>
  <c r="G41" i="4"/>
  <c r="F41" i="4"/>
  <c r="E41" i="4"/>
  <c r="D41" i="4"/>
  <c r="H29" i="4"/>
  <c r="G29" i="4"/>
  <c r="F29" i="4"/>
  <c r="E29" i="4"/>
  <c r="D29" i="4"/>
  <c r="H17" i="4"/>
  <c r="G17" i="4"/>
  <c r="F17" i="4"/>
  <c r="E17" i="4"/>
  <c r="D17" i="4"/>
  <c r="G153" i="4" l="1"/>
  <c r="G154" i="4" s="1"/>
  <c r="G155" i="4" s="1"/>
  <c r="H150" i="4"/>
  <c r="H151" i="4" s="1"/>
  <c r="H152" i="4" s="1"/>
  <c r="E150" i="4"/>
  <c r="E151" i="4" s="1"/>
  <c r="E152" i="4" s="1"/>
  <c r="F150" i="4"/>
  <c r="G150" i="4"/>
  <c r="G151" i="4" s="1"/>
  <c r="G152" i="4" s="1"/>
  <c r="H153" i="4"/>
  <c r="H154" i="4" s="1"/>
  <c r="H155" i="4" s="1"/>
  <c r="E153" i="4"/>
  <c r="E154" i="4" s="1"/>
  <c r="E155" i="4" s="1"/>
  <c r="F153" i="4"/>
  <c r="F154" i="4" s="1"/>
  <c r="F155" i="4" s="1"/>
  <c r="F156" i="4" l="1"/>
  <c r="F157" i="4" s="1"/>
  <c r="F158" i="4" s="1"/>
  <c r="H156" i="4"/>
  <c r="H157" i="4" s="1"/>
  <c r="H158" i="4" s="1"/>
  <c r="G156" i="4"/>
  <c r="G157" i="4" s="1"/>
  <c r="G158" i="4" s="1"/>
  <c r="F151" i="4"/>
  <c r="F152" i="4" s="1"/>
  <c r="E156" i="4"/>
  <c r="E157" i="4" s="1"/>
  <c r="E158" i="4" s="1"/>
  <c r="H66" i="3" l="1"/>
  <c r="G66" i="3"/>
  <c r="F66" i="3"/>
  <c r="E66" i="3"/>
  <c r="D66" i="3"/>
  <c r="H61" i="3"/>
  <c r="G61" i="3"/>
  <c r="F61" i="3"/>
  <c r="E61" i="3"/>
  <c r="D61" i="3"/>
  <c r="H56" i="3"/>
  <c r="G56" i="3"/>
  <c r="F56" i="3"/>
  <c r="E56" i="3"/>
  <c r="D56" i="3"/>
  <c r="H51" i="3"/>
  <c r="G51" i="3"/>
  <c r="F51" i="3"/>
  <c r="E51" i="3"/>
  <c r="D51" i="3"/>
  <c r="H46" i="3"/>
  <c r="G46" i="3"/>
  <c r="F46" i="3"/>
  <c r="E46" i="3"/>
  <c r="D46" i="3"/>
  <c r="H41" i="3"/>
  <c r="G41" i="3"/>
  <c r="F41" i="3"/>
  <c r="E41" i="3"/>
  <c r="D41" i="3"/>
  <c r="H36" i="3"/>
  <c r="G36" i="3"/>
  <c r="F36" i="3"/>
  <c r="E36" i="3"/>
  <c r="D36" i="3"/>
  <c r="H31" i="3"/>
  <c r="G31" i="3"/>
  <c r="F31" i="3"/>
  <c r="E31" i="3"/>
  <c r="D31" i="3"/>
  <c r="H26" i="3"/>
  <c r="G26" i="3"/>
  <c r="F26" i="3"/>
  <c r="E26" i="3"/>
  <c r="D26" i="3"/>
  <c r="H21" i="3"/>
  <c r="G21" i="3"/>
  <c r="F21" i="3"/>
  <c r="E21" i="3"/>
  <c r="D21" i="3"/>
  <c r="H16" i="3"/>
  <c r="G16" i="3"/>
  <c r="F16" i="3"/>
  <c r="E16" i="3"/>
  <c r="D16" i="3"/>
  <c r="H11" i="3"/>
  <c r="G11" i="3"/>
  <c r="F11" i="3"/>
  <c r="E11" i="3"/>
  <c r="D11" i="3"/>
  <c r="H69" i="3" l="1"/>
  <c r="F69" i="3"/>
  <c r="E69" i="3"/>
  <c r="G69" i="3"/>
  <c r="H82" i="6" l="1"/>
  <c r="G82" i="6"/>
  <c r="F82" i="6"/>
  <c r="E82" i="6"/>
  <c r="D82" i="6"/>
  <c r="H75" i="6"/>
  <c r="G75" i="6"/>
  <c r="F75" i="6"/>
  <c r="E75" i="6"/>
  <c r="D75" i="6"/>
  <c r="H68" i="6"/>
  <c r="G68" i="6"/>
  <c r="F68" i="6"/>
  <c r="E68" i="6"/>
  <c r="D68" i="6"/>
  <c r="H62" i="6"/>
  <c r="G62" i="6"/>
  <c r="F62" i="6"/>
  <c r="E62" i="6"/>
  <c r="D62" i="6"/>
  <c r="H56" i="6"/>
  <c r="G56" i="6"/>
  <c r="F56" i="6"/>
  <c r="E56" i="6"/>
  <c r="D56" i="6"/>
  <c r="H50" i="6"/>
  <c r="G50" i="6"/>
  <c r="F50" i="6"/>
  <c r="E50" i="6"/>
  <c r="D50" i="6"/>
  <c r="H44" i="6"/>
  <c r="G44" i="6"/>
  <c r="F44" i="6"/>
  <c r="E44" i="6"/>
  <c r="D43" i="6"/>
  <c r="D44" i="6" s="1"/>
  <c r="H38" i="6"/>
  <c r="G38" i="6"/>
  <c r="F38" i="6"/>
  <c r="E38" i="6"/>
  <c r="D38" i="6"/>
  <c r="H31" i="6"/>
  <c r="G31" i="6"/>
  <c r="F31" i="6"/>
  <c r="E31" i="6"/>
  <c r="D31" i="6"/>
  <c r="H25" i="6"/>
  <c r="G25" i="6"/>
  <c r="F25" i="6"/>
  <c r="E25" i="6"/>
  <c r="D25" i="6"/>
  <c r="H19" i="6"/>
  <c r="G19" i="6"/>
  <c r="F19" i="6"/>
  <c r="E19" i="6"/>
  <c r="D19" i="6"/>
  <c r="H12" i="6"/>
  <c r="G12" i="6"/>
  <c r="F12" i="6"/>
  <c r="E12" i="6"/>
  <c r="D12" i="6"/>
  <c r="H85" i="6" l="1"/>
  <c r="E85" i="6"/>
  <c r="F85" i="6"/>
  <c r="G85" i="6"/>
  <c r="H79" i="1" l="1"/>
  <c r="G79" i="1"/>
  <c r="F79" i="1"/>
  <c r="E79" i="1"/>
  <c r="D79" i="1"/>
  <c r="H73" i="1"/>
  <c r="G73" i="1"/>
  <c r="F73" i="1"/>
  <c r="E73" i="1"/>
  <c r="D73" i="1"/>
  <c r="H67" i="1"/>
  <c r="G67" i="1"/>
  <c r="F67" i="1"/>
  <c r="E67" i="1"/>
  <c r="D67" i="1"/>
  <c r="H60" i="1"/>
  <c r="G60" i="1"/>
  <c r="F60" i="1"/>
  <c r="E60" i="1"/>
  <c r="D60" i="1"/>
  <c r="H54" i="1"/>
  <c r="G54" i="1"/>
  <c r="F54" i="1"/>
  <c r="E54" i="1"/>
  <c r="D54" i="1"/>
  <c r="H48" i="1"/>
  <c r="G48" i="1"/>
  <c r="F48" i="1"/>
  <c r="E48" i="1"/>
  <c r="D48" i="1"/>
  <c r="H42" i="1"/>
  <c r="G42" i="1"/>
  <c r="F42" i="1"/>
  <c r="E42" i="1"/>
  <c r="D42" i="1"/>
  <c r="H36" i="1"/>
  <c r="G36" i="1"/>
  <c r="F36" i="1"/>
  <c r="E36" i="1"/>
  <c r="D36" i="1"/>
  <c r="H30" i="1"/>
  <c r="G30" i="1"/>
  <c r="F30" i="1"/>
  <c r="E30" i="1"/>
  <c r="D30" i="1"/>
  <c r="H23" i="1"/>
  <c r="G23" i="1"/>
  <c r="F23" i="1"/>
  <c r="E23" i="1"/>
  <c r="D23" i="1"/>
  <c r="H17" i="1"/>
  <c r="G17" i="1"/>
  <c r="F17" i="1"/>
  <c r="E17" i="1"/>
  <c r="D17" i="1"/>
  <c r="H11" i="1"/>
  <c r="G11" i="1"/>
  <c r="F11" i="1"/>
  <c r="E11" i="1"/>
  <c r="D11" i="1"/>
  <c r="H82" i="1" l="1"/>
  <c r="E82" i="1"/>
  <c r="F82" i="1"/>
  <c r="G82" i="1"/>
</calcChain>
</file>

<file path=xl/sharedStrings.xml><?xml version="1.0" encoding="utf-8"?>
<sst xmlns="http://schemas.openxmlformats.org/spreadsheetml/2006/main" count="905" uniqueCount="251">
  <si>
    <t>Примерное двухнедельное меню для организации питания детей  в  образовательных учреждениях</t>
  </si>
  <si>
    <t>№ п/п</t>
  </si>
  <si>
    <t>День недели / Блюдо</t>
  </si>
  <si>
    <t>Выход одного блюда, г.</t>
  </si>
  <si>
    <t>Номер рецептуры</t>
  </si>
  <si>
    <t>Энерг.
цен.
(Ккал)</t>
  </si>
  <si>
    <t>Пищевые вещества, (г)</t>
  </si>
  <si>
    <t>Белки</t>
  </si>
  <si>
    <t>Жиры</t>
  </si>
  <si>
    <t>Углеводы</t>
  </si>
  <si>
    <t>1-я неделя / 1. понедельник</t>
  </si>
  <si>
    <t>Каша рисовая вязкая молочная с маслом сливочным, 200/10</t>
  </si>
  <si>
    <t>№510 табл.4</t>
  </si>
  <si>
    <t>200/10</t>
  </si>
  <si>
    <t>Чай с сахаром и лимоном, 200/15/7</t>
  </si>
  <si>
    <t>№686 сб.2004 г.</t>
  </si>
  <si>
    <t>200/15/7</t>
  </si>
  <si>
    <t>Хлеб (порциями)</t>
  </si>
  <si>
    <t>№1 сб.2004 г.</t>
  </si>
  <si>
    <t>Пирожное песочное Лакомка, 1 шт</t>
  </si>
  <si>
    <t>Итого</t>
  </si>
  <si>
    <t>1-я неделя / 2. вторник</t>
  </si>
  <si>
    <t xml:space="preserve">Котлеты  Любительские с соусом красным основным, 80/20 </t>
  </si>
  <si>
    <t>ТТК №286, ТТК №362</t>
  </si>
  <si>
    <t xml:space="preserve">Макаронные изделия отварные </t>
  </si>
  <si>
    <t>№516 сб. 2004 г.</t>
  </si>
  <si>
    <t>Чай полусладкий с черносливом, 200/10/7</t>
  </si>
  <si>
    <t>ТТК №515С</t>
  </si>
  <si>
    <t>Батон</t>
  </si>
  <si>
    <t>ТТК №27</t>
  </si>
  <si>
    <t>1-я неделя / 3. среда</t>
  </si>
  <si>
    <t xml:space="preserve">Картофель тушеный с мясом говядины рубленым с доп.гарниром овощи свежие (огурцы) порционно, 200/15 </t>
  </si>
  <si>
    <t>ТТК №102С, табл.№24 сб. 1996 г.</t>
  </si>
  <si>
    <t>200/15</t>
  </si>
  <si>
    <t>Чай полусладкий, 200/10</t>
  </si>
  <si>
    <t>ТТк №512С</t>
  </si>
  <si>
    <t>Булочка/батон с кунжутом</t>
  </si>
  <si>
    <t>№772 сб.2004 г.</t>
  </si>
  <si>
    <t>1-я неделя / 4. четверг</t>
  </si>
  <si>
    <t>Свекла отварная</t>
  </si>
  <si>
    <t>ТТК №601С</t>
  </si>
  <si>
    <t>Плов с мясом говядины рубленным, 30/150</t>
  </si>
  <si>
    <t>ТТК №107С</t>
  </si>
  <si>
    <t>Чай с сахаром, 200/15</t>
  </si>
  <si>
    <t>№685 сб. 2004 г.</t>
  </si>
  <si>
    <t>Вафли неглазированные Белёк, 1 шт</t>
  </si>
  <si>
    <t>1-я неделя / 5. пятница</t>
  </si>
  <si>
    <t>Гуляш из филе птицы, 50/50</t>
  </si>
  <si>
    <t xml:space="preserve">№437 сб.2004 г.			</t>
  </si>
  <si>
    <t>Макаронные изделия отварные</t>
  </si>
  <si>
    <t>1-я неделя / 6.суббота</t>
  </si>
  <si>
    <t>Сосиски для детского питания отварные с овощами (огурцы свежие порционно), 50/60</t>
  </si>
  <si>
    <t>№413 сб.2004,                                            табл.24 сб.рец.1996</t>
  </si>
  <si>
    <t xml:space="preserve">Каша гречневая вязкая </t>
  </si>
  <si>
    <t>№510 табл.4 сб.2004 г.</t>
  </si>
  <si>
    <t>Кофейный напиток</t>
  </si>
  <si>
    <t>ТТК №503С</t>
  </si>
  <si>
    <t>2-я неделя / 1. понедельник</t>
  </si>
  <si>
    <t>Каша молочная Дружба с маслом сливочным, яйцо вареное, 200/5/48/1 шт</t>
  </si>
  <si>
    <t>ТТК №84, №337</t>
  </si>
  <si>
    <t>200/5/48/1 шт</t>
  </si>
  <si>
    <t>Напиток витаминный</t>
  </si>
  <si>
    <t>ТТК №505С</t>
  </si>
  <si>
    <t>Пряники (Северные или Зареченские), 1 шт</t>
  </si>
  <si>
    <t>2-я неделя / 2.вторник</t>
  </si>
  <si>
    <t>Плов из цыплят, 40/160</t>
  </si>
  <si>
    <t>№492 сб.2004 г.</t>
  </si>
  <si>
    <t>Чай полусладкий с курагой, 200/10/7</t>
  </si>
  <si>
    <t>ТТК №514С</t>
  </si>
  <si>
    <t>2-я неделя / 3.среда</t>
  </si>
  <si>
    <t>Биточки  Дружба с соусом красным основным, 80/20</t>
  </si>
  <si>
    <t>ТТК №355, ТТК №362</t>
  </si>
  <si>
    <t>2-я неделя / 4. четверг</t>
  </si>
  <si>
    <t>Печенье формовое, 1 шт</t>
  </si>
  <si>
    <t>2-я неделя / 5. пятница</t>
  </si>
  <si>
    <t>Рыба, тушенная в томате с овощами (филе минтая)</t>
  </si>
  <si>
    <t>№374 сб.2004 г.</t>
  </si>
  <si>
    <t>Пюре картофельное</t>
  </si>
  <si>
    <t>№520 сб.2004 г.</t>
  </si>
  <si>
    <t xml:space="preserve">2-я неделя / 6. суббота </t>
  </si>
  <si>
    <t>Паста с сыром, 150/25</t>
  </si>
  <si>
    <t>ТТК №301С</t>
  </si>
  <si>
    <t>Чай с сахаром и лимоном, 200/15/5</t>
  </si>
  <si>
    <t>200/15/5</t>
  </si>
  <si>
    <t>Пюре фруктовое Яблоко с трубочкой, 1 шт</t>
  </si>
  <si>
    <t>ОБЩИЕ ИТОГИ ПО ЦИКЛИЧЕСКОМУ МЕНЮ</t>
  </si>
  <si>
    <t>Эн.цен.</t>
  </si>
  <si>
    <t>ВСЕГО</t>
  </si>
  <si>
    <t>ср-дн</t>
  </si>
  <si>
    <t xml:space="preserve">1 неделя </t>
  </si>
  <si>
    <t xml:space="preserve">2 неделя </t>
  </si>
  <si>
    <t>Суточная норма</t>
  </si>
  <si>
    <t>Заведующий производством</t>
  </si>
  <si>
    <t xml:space="preserve"> </t>
  </si>
  <si>
    <t>(расшифровка подписи)</t>
  </si>
  <si>
    <t>Примерное двухнедельное меню для организации питания детей в  образовательных учреждениях</t>
  </si>
  <si>
    <t>День недели /Блюдо</t>
  </si>
  <si>
    <t>Выход одного                                               блюда, г.</t>
  </si>
  <si>
    <t>Пищевые вещества, (г.)</t>
  </si>
  <si>
    <t xml:space="preserve">Котлеты Любительские с соусом красным основным, 80/20  </t>
  </si>
  <si>
    <t>ТТК № 286, ТТК № 362</t>
  </si>
  <si>
    <t xml:space="preserve">№516 сб.2004 г. </t>
  </si>
  <si>
    <t>Напиток из шиповника с апельсином</t>
  </si>
  <si>
    <t>ТТК №501С</t>
  </si>
  <si>
    <t xml:space="preserve">№1 сб. 2004 г. </t>
  </si>
  <si>
    <t>Пряник в индивидуальной упаковке, 1 шт</t>
  </si>
  <si>
    <t xml:space="preserve">№437 сб. 2004 г.			</t>
  </si>
  <si>
    <t xml:space="preserve">Пюре картофельное </t>
  </si>
  <si>
    <t xml:space="preserve">№520 сб.2004 г. </t>
  </si>
  <si>
    <t>№686 сб. 2004 г.</t>
  </si>
  <si>
    <t>Булочка/батон с маком</t>
  </si>
  <si>
    <t>№772 сб.2004</t>
  </si>
  <si>
    <t xml:space="preserve">Биточки Дружба с соусом сметанным, 80/20 </t>
  </si>
  <si>
    <t>ТТК № 355, №600 Сб. 2004 г.</t>
  </si>
  <si>
    <t>Каша гречневая вязкая с доп.гарниром овощи соленые (огурцы) порционно, 180/30</t>
  </si>
  <si>
    <t>№510 табл.4 сб.2004 г., табл.№24 сб. 1996 г.</t>
  </si>
  <si>
    <t xml:space="preserve">Чай полусладкий с курагой, 200/10/7 </t>
  </si>
  <si>
    <t>№374 сб.2004</t>
  </si>
  <si>
    <t>Рис отварной с доп.гарниром овощи свежие (огурцы) порционно, 180/35</t>
  </si>
  <si>
    <t>№304 сб.2017 г., табл.№24 сб. 1996 г.</t>
  </si>
  <si>
    <t>Компот из ягод</t>
  </si>
  <si>
    <t>ТТК №506С</t>
  </si>
  <si>
    <t>Салат из свежей капусты</t>
  </si>
  <si>
    <t>№45 сб. 2017г.</t>
  </si>
  <si>
    <t>Котлеты Крепыш с соусом красным основным, 75/25</t>
  </si>
  <si>
    <t>ТТК №336, ТТК №362</t>
  </si>
  <si>
    <t>Каша гречневая вязкая</t>
  </si>
  <si>
    <t>№510 табл.4 сб.2004 г</t>
  </si>
  <si>
    <t xml:space="preserve">1-я неделя / 6. суббота </t>
  </si>
  <si>
    <t>Макаронные изделия с сосиской для детского питания отварные с соусом красным основным, 210/50/20</t>
  </si>
  <si>
    <t>№516, №41 сб.2004,                            ТТК №362</t>
  </si>
  <si>
    <t>Конфета вафельная в шоколадной глазури, 2 шт</t>
  </si>
  <si>
    <t>2-я неделя / 1.понедельник</t>
  </si>
  <si>
    <t>Рис отварной с овощным миксом (зам. горошек и кукуруза)</t>
  </si>
  <si>
    <t>ТТК №300С</t>
  </si>
  <si>
    <t>Батон, 30 г х 2 шт</t>
  </si>
  <si>
    <t xml:space="preserve">Цыплята отварные (голень) </t>
  </si>
  <si>
    <t>ТТК №287</t>
  </si>
  <si>
    <t>Макаронные изделия отварные с доп.гарниром горошек зеленый консервированный, припущенный, 200/10</t>
  </si>
  <si>
    <t xml:space="preserve">№516 сб.2004 г., ТТК №602С </t>
  </si>
  <si>
    <t>Напиток апельсиновый</t>
  </si>
  <si>
    <t>ТТК №510С</t>
  </si>
  <si>
    <t>Салат из квашеной капусты</t>
  </si>
  <si>
    <t>№81 сб. 2002 г.</t>
  </si>
  <si>
    <t>Плов из филе цыплят, 50/170</t>
  </si>
  <si>
    <t xml:space="preserve">№ 492 сб. 2004 г. </t>
  </si>
  <si>
    <t>Картофель тушеный с мясом говядины рубленым с доп.гарниром овощи соленые (огурцы) порционно, 220/10</t>
  </si>
  <si>
    <t>ТТК №102С, сб. рец. 1996 г., табл. №24</t>
  </si>
  <si>
    <t xml:space="preserve">№686 сб. 2004 г. </t>
  </si>
  <si>
    <t>Гребешки с повидлом</t>
  </si>
  <si>
    <t>ТТК №214</t>
  </si>
  <si>
    <t>2-я неделя / 5.пятница</t>
  </si>
  <si>
    <t xml:space="preserve">Биточки Дружба с соусом красным основным, 80/20 </t>
  </si>
  <si>
    <t>№516 сб.2004 г.</t>
  </si>
  <si>
    <t xml:space="preserve">Печенье сдобное Домашнее, 1 шт </t>
  </si>
  <si>
    <t xml:space="preserve">         </t>
  </si>
  <si>
    <t>2-я неделя / 6.суббота</t>
  </si>
  <si>
    <t>Сосиски отварные для детского питания с овощами (огурцы свежие порционно), 50/50</t>
  </si>
  <si>
    <t>№413 сб. 2004 г.,                                 табл.24 сб.1996 г.</t>
  </si>
  <si>
    <t>Печенье бисквитное Лотте Чокопай, 1 шт</t>
  </si>
  <si>
    <t>Эн.цен</t>
  </si>
  <si>
    <t>Примерное двухнедельное меню для организации питания в общеобразовательных учреждениях</t>
  </si>
  <si>
    <t xml:space="preserve">Каша пшеничная вязкая </t>
  </si>
  <si>
    <t>Сб.2004 г.№510, табл.4</t>
  </si>
  <si>
    <t>ТТК №512С</t>
  </si>
  <si>
    <t xml:space="preserve">Батон </t>
  </si>
  <si>
    <t>Сб.2004 г. №516</t>
  </si>
  <si>
    <t>Каша пшенная вязкая</t>
  </si>
  <si>
    <t>Каша овсяная вязкая</t>
  </si>
  <si>
    <t>Каша ячневая вязкая</t>
  </si>
  <si>
    <t>1-я неделя / 6. суббота</t>
  </si>
  <si>
    <t>2-я неделя / 2. вторник</t>
  </si>
  <si>
    <t>2-я неделя / 3. среда</t>
  </si>
  <si>
    <t>2-я неделя / 6. суббота</t>
  </si>
  <si>
    <t>ОБЩИЕ ИТОГИ ПО ЦИКЛИЧНОМУ МЕНЮ</t>
  </si>
  <si>
    <t>Завтрак</t>
  </si>
  <si>
    <t>Обед</t>
  </si>
  <si>
    <t>Суп картофельный с горохом</t>
  </si>
  <si>
    <t xml:space="preserve">№139 сб.2004 </t>
  </si>
  <si>
    <t>№ 1 сб. 2004 г.</t>
  </si>
  <si>
    <t>Сосиска в тесте, 25/50</t>
  </si>
  <si>
    <t>ТТК №224</t>
  </si>
  <si>
    <t>Суп картофельный с крупой Рисовое зернышко</t>
  </si>
  <si>
    <t xml:space="preserve">№ 138 сб. 2004 г. </t>
  </si>
  <si>
    <t xml:space="preserve">Картофель тушеный с мясом говядины рубленым (фарш) с доп.гарниром овощи свежие (огурцы) порционно, 200/15 </t>
  </si>
  <si>
    <t>Суп картофельный с макаронными изделиями</t>
  </si>
  <si>
    <t xml:space="preserve">№ 140 сб. 2004 г. </t>
  </si>
  <si>
    <t>Напиток лимонный</t>
  </si>
  <si>
    <t>ТТК №511С</t>
  </si>
  <si>
    <t>Рогалик с курагой</t>
  </si>
  <si>
    <t>ТТК №42</t>
  </si>
  <si>
    <t>Плов с мясом говядины рубленным (фарш), 30/150</t>
  </si>
  <si>
    <t>Суп картофельный с крупой Гречишное зернышко</t>
  </si>
  <si>
    <t>Ватрушка с творогом</t>
  </si>
  <si>
    <t>№741 сб. 2004 г.</t>
  </si>
  <si>
    <t>Борщ с картофелем со свежей капустой, со сметаной</t>
  </si>
  <si>
    <t xml:space="preserve">№ 110 сб. 2004 г. </t>
  </si>
  <si>
    <t>№1 сб. 2004 г.</t>
  </si>
  <si>
    <t>Рулет с маком</t>
  </si>
  <si>
    <t>ТТК №15</t>
  </si>
  <si>
    <t>Завтрак 2</t>
  </si>
  <si>
    <t>Сок, 0,2</t>
  </si>
  <si>
    <t>Изделие бисквитное Мини Маффины, 1 шт</t>
  </si>
  <si>
    <t xml:space="preserve">№ 139 сб. 2004 г. </t>
  </si>
  <si>
    <t>Шафран</t>
  </si>
  <si>
    <t>ТТК №271</t>
  </si>
  <si>
    <t>Щи из свежей капусты с картофелем, со сметаной</t>
  </si>
  <si>
    <t xml:space="preserve">№ 124 сб. 2004 г. </t>
  </si>
  <si>
    <t>Сб.2004 г. №1</t>
  </si>
  <si>
    <t>Рогалик с вареной сгущенкой</t>
  </si>
  <si>
    <t>ТТК №176</t>
  </si>
  <si>
    <t>Суп картофельный с крупой Гречишное зёрнышко</t>
  </si>
  <si>
    <t>№ 140 сб. 2004 г.</t>
  </si>
  <si>
    <t>Десерт фруктовый (яблоко)</t>
  </si>
  <si>
    <t>Рассольник ленинградский со сметаной (крупа перловая)</t>
  </si>
  <si>
    <t xml:space="preserve"> № 132 сб. 2004 г.</t>
  </si>
  <si>
    <t>Пирожки печеные с курагой</t>
  </si>
  <si>
    <t>№738 сб. 2004 г.</t>
  </si>
  <si>
    <t>Нектар в ассортименте</t>
  </si>
  <si>
    <t>№638 сб. 2004 г.</t>
  </si>
  <si>
    <t>Конфета вафельная в шоколадной глазури, 1 шт</t>
  </si>
  <si>
    <t>Выход одного                                         блюда, г.</t>
  </si>
  <si>
    <t>Энерг. цен. (Ккал)</t>
  </si>
  <si>
    <t xml:space="preserve">№ 139 сб.2004 г. </t>
  </si>
  <si>
    <t>Булочка Маковка</t>
  </si>
  <si>
    <t>ТТК №14</t>
  </si>
  <si>
    <t>ИТОГО</t>
  </si>
  <si>
    <t>№304 сб.2017 г.,                               табл.№24 сб. 1996 г.</t>
  </si>
  <si>
    <t>Вафли неглазированные Белек, 1 шт</t>
  </si>
  <si>
    <t>Борщ со свежей капустой и картофелем, со сметаной</t>
  </si>
  <si>
    <t>№ 685 сб. 2004 г.</t>
  </si>
  <si>
    <t>Печенье формовое, 2 шт</t>
  </si>
  <si>
    <t xml:space="preserve">Суп картофельный с крупой Гречишное зёрнышко </t>
  </si>
  <si>
    <t>№138 сб.2004</t>
  </si>
  <si>
    <t>Булочка Российская</t>
  </si>
  <si>
    <t>№775 сб. 2004 г.</t>
  </si>
  <si>
    <t xml:space="preserve">№ 140 сб.2004 г. </t>
  </si>
  <si>
    <t xml:space="preserve">Пирожки печеные с повидлом </t>
  </si>
  <si>
    <t>ТТК №738 сб.2004</t>
  </si>
  <si>
    <t>Изделие бисквитное Мини рулет (вареная сгущенка), 1 шт</t>
  </si>
  <si>
    <t>Эн.цен. (Ккал)</t>
  </si>
  <si>
    <t xml:space="preserve">Вид меню: Горячий завтрак для учащихся 1-4 классов </t>
  </si>
  <si>
    <t xml:space="preserve">Вид меню: Горячий завтрак для детей из многодетных семей </t>
  </si>
  <si>
    <t xml:space="preserve">Вид меню: Дотационное питание </t>
  </si>
  <si>
    <t xml:space="preserve">Вид меню: Двухразовое питание для детей с ограниченными возможностями  здоровья и детей мобилизованных граждан   для учащихся 1-4 классов </t>
  </si>
  <si>
    <t>Вид меню: Двухразовое питание для детей с ограниченными возможностями  здоровья и детей мобилизованных граждан    для учащихся 5-11 классов</t>
  </si>
  <si>
    <t>ПРИЛОЖЕНИЕ №1</t>
  </si>
  <si>
    <t>ПРИЛОЖЕНИЕ №2</t>
  </si>
  <si>
    <t>ПРИЛОЖЕНИЕ №3</t>
  </si>
  <si>
    <t>ПРИЛОЖЕНИЕ №4</t>
  </si>
  <si>
    <t>ПРИЛОЖЕНИЕ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</si>
</sst>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Continuous" vertical="center" wrapText="1"/>
    </xf>
    <xf numFmtId="0" fontId="1" fillId="2" borderId="5" xfId="0" applyFont="1" applyFill="1" applyBorder="1" applyAlignment="1">
      <alignment horizontal="centerContinuous" vertical="center" wrapText="1"/>
    </xf>
    <xf numFmtId="0" fontId="1" fillId="2" borderId="6" xfId="0" applyFont="1" applyFill="1" applyBorder="1" applyAlignment="1">
      <alignment horizontal="centerContinuous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vertical="center" wrapText="1"/>
    </xf>
    <xf numFmtId="1" fontId="1" fillId="2" borderId="12" xfId="0" applyNumberFormat="1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28" xfId="0" applyFont="1" applyFill="1" applyBorder="1" applyAlignment="1">
      <alignment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1" fontId="4" fillId="2" borderId="32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horizontal="center" vertical="center" wrapText="1"/>
    </xf>
    <xf numFmtId="2" fontId="1" fillId="2" borderId="37" xfId="0" applyNumberFormat="1" applyFont="1" applyFill="1" applyBorder="1" applyAlignment="1">
      <alignment horizontal="center" vertical="center" wrapText="1"/>
    </xf>
    <xf numFmtId="2" fontId="1" fillId="2" borderId="38" xfId="0" applyNumberFormat="1" applyFont="1" applyFill="1" applyBorder="1" applyAlignment="1">
      <alignment horizontal="center" vertical="center" wrapText="1"/>
    </xf>
    <xf numFmtId="2" fontId="1" fillId="2" borderId="39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vertical="center" wrapText="1"/>
    </xf>
    <xf numFmtId="10" fontId="1" fillId="2" borderId="41" xfId="0" applyNumberFormat="1" applyFont="1" applyFill="1" applyBorder="1" applyAlignment="1">
      <alignment horizontal="center" vertical="center" wrapText="1"/>
    </xf>
    <xf numFmtId="10" fontId="1" fillId="2" borderId="42" xfId="0" applyNumberFormat="1" applyFont="1" applyFill="1" applyBorder="1" applyAlignment="1">
      <alignment horizontal="center" vertical="center" wrapText="1"/>
    </xf>
    <xf numFmtId="10" fontId="1" fillId="2" borderId="43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4" fontId="2" fillId="2" borderId="41" xfId="0" applyNumberFormat="1" applyFont="1" applyFill="1" applyBorder="1" applyAlignment="1">
      <alignment horizontal="center" vertical="center" wrapText="1"/>
    </xf>
    <xf numFmtId="2" fontId="2" fillId="2" borderId="42" xfId="0" applyNumberFormat="1" applyFont="1" applyFill="1" applyBorder="1" applyAlignment="1">
      <alignment horizontal="center" vertical="center" wrapText="1"/>
    </xf>
    <xf numFmtId="2" fontId="2" fillId="2" borderId="43" xfId="0" applyNumberFormat="1" applyFont="1" applyFill="1" applyBorder="1" applyAlignment="1">
      <alignment horizontal="center" vertical="center" wrapText="1"/>
    </xf>
    <xf numFmtId="2" fontId="1" fillId="2" borderId="41" xfId="0" applyNumberFormat="1" applyFont="1" applyFill="1" applyBorder="1" applyAlignment="1">
      <alignment horizontal="center" vertical="center" wrapText="1"/>
    </xf>
    <xf numFmtId="2" fontId="1" fillId="2" borderId="42" xfId="0" applyNumberFormat="1" applyFont="1" applyFill="1" applyBorder="1" applyAlignment="1">
      <alignment horizontal="center" vertical="center" wrapText="1"/>
    </xf>
    <xf numFmtId="2" fontId="1" fillId="2" borderId="43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2" fillId="2" borderId="44" xfId="0" applyNumberFormat="1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2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4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7" fillId="2" borderId="47" xfId="0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2" borderId="50" xfId="0" applyFont="1" applyFill="1" applyBorder="1" applyAlignment="1">
      <alignment vertical="center"/>
    </xf>
    <xf numFmtId="0" fontId="7" fillId="2" borderId="5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/>
    </xf>
    <xf numFmtId="1" fontId="4" fillId="2" borderId="29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1" fontId="7" fillId="2" borderId="19" xfId="0" applyNumberFormat="1" applyFont="1" applyFill="1" applyBorder="1" applyAlignment="1">
      <alignment horizontal="center" vertical="center"/>
    </xf>
    <xf numFmtId="1" fontId="7" fillId="2" borderId="2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0" fontId="7" fillId="2" borderId="4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right" vertical="center"/>
    </xf>
    <xf numFmtId="0" fontId="7" fillId="2" borderId="40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/>
    </xf>
    <xf numFmtId="1" fontId="7" fillId="2" borderId="53" xfId="0" applyNumberFormat="1" applyFont="1" applyFill="1" applyBorder="1" applyAlignment="1">
      <alignment horizontal="center" vertical="center"/>
    </xf>
    <xf numFmtId="1" fontId="7" fillId="2" borderId="53" xfId="0" applyNumberFormat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right" vertical="center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horizontal="left" vertical="center" wrapText="1"/>
    </xf>
    <xf numFmtId="1" fontId="7" fillId="2" borderId="35" xfId="0" applyNumberFormat="1" applyFont="1" applyFill="1" applyBorder="1" applyAlignment="1">
      <alignment horizontal="center" vertical="center"/>
    </xf>
    <xf numFmtId="1" fontId="7" fillId="2" borderId="35" xfId="0" applyNumberFormat="1" applyFont="1" applyFill="1" applyBorder="1" applyAlignment="1">
      <alignment horizontal="left" vertical="center" wrapText="1"/>
    </xf>
    <xf numFmtId="1" fontId="7" fillId="2" borderId="10" xfId="0" applyNumberFormat="1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left" vertical="center" wrapText="1"/>
    </xf>
    <xf numFmtId="2" fontId="7" fillId="2" borderId="0" xfId="0" applyNumberFormat="1" applyFont="1" applyFill="1" applyAlignment="1">
      <alignment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4" fillId="3" borderId="0" xfId="0" applyNumberFormat="1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2" fontId="7" fillId="3" borderId="59" xfId="0" applyNumberFormat="1" applyFont="1" applyFill="1" applyBorder="1" applyAlignment="1">
      <alignment vertical="center"/>
    </xf>
    <xf numFmtId="2" fontId="4" fillId="3" borderId="32" xfId="0" applyNumberFormat="1" applyFont="1" applyFill="1" applyBorder="1" applyAlignment="1">
      <alignment horizontal="center" vertical="center"/>
    </xf>
    <xf numFmtId="1" fontId="7" fillId="3" borderId="57" xfId="0" applyNumberFormat="1" applyFont="1" applyFill="1" applyBorder="1" applyAlignment="1">
      <alignment horizontal="center" vertical="center"/>
    </xf>
    <xf numFmtId="2" fontId="4" fillId="3" borderId="59" xfId="0" applyNumberFormat="1" applyFont="1" applyFill="1" applyBorder="1" applyAlignment="1">
      <alignment vertical="center"/>
    </xf>
    <xf numFmtId="2" fontId="4" fillId="3" borderId="47" xfId="0" applyNumberFormat="1" applyFont="1" applyFill="1" applyBorder="1" applyAlignment="1">
      <alignment vertical="center"/>
    </xf>
    <xf numFmtId="2" fontId="7" fillId="3" borderId="47" xfId="0" applyNumberFormat="1" applyFont="1" applyFill="1" applyBorder="1" applyAlignment="1">
      <alignment horizontal="center" vertical="center"/>
    </xf>
    <xf numFmtId="2" fontId="4" fillId="3" borderId="47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Alignment="1">
      <alignment horizontal="left" vertical="center"/>
    </xf>
    <xf numFmtId="2" fontId="7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vertical="center"/>
    </xf>
    <xf numFmtId="2" fontId="4" fillId="3" borderId="65" xfId="0" applyNumberFormat="1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Continuous" vertical="center" wrapText="1"/>
    </xf>
    <xf numFmtId="0" fontId="1" fillId="2" borderId="2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1" fontId="1" fillId="2" borderId="28" xfId="0" applyNumberFormat="1" applyFont="1" applyFill="1" applyBorder="1" applyAlignment="1">
      <alignment vertical="center" wrapText="1"/>
    </xf>
    <xf numFmtId="1" fontId="1" fillId="2" borderId="29" xfId="0" applyNumberFormat="1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center" vertic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8" xfId="0" applyNumberFormat="1" applyFont="1" applyFill="1" applyBorder="1" applyAlignment="1">
      <alignment horizontal="center" vertical="center" wrapText="1"/>
    </xf>
    <xf numFmtId="1" fontId="2" fillId="2" borderId="29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vertical="center" wrapText="1"/>
    </xf>
    <xf numFmtId="3" fontId="1" fillId="2" borderId="25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4" fillId="2" borderId="6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7" fillId="3" borderId="0" xfId="0" applyNumberFormat="1" applyFont="1" applyFill="1" applyAlignment="1">
      <alignment vertical="center"/>
    </xf>
    <xf numFmtId="0" fontId="4" fillId="3" borderId="57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1" fontId="7" fillId="3" borderId="59" xfId="0" applyNumberFormat="1" applyFont="1" applyFill="1" applyBorder="1" applyAlignment="1">
      <alignment vertical="center"/>
    </xf>
    <xf numFmtId="2" fontId="7" fillId="3" borderId="60" xfId="0" applyNumberFormat="1" applyFont="1" applyFill="1" applyBorder="1" applyAlignment="1">
      <alignment horizontal="left" vertical="center"/>
    </xf>
    <xf numFmtId="2" fontId="7" fillId="3" borderId="56" xfId="0" applyNumberFormat="1" applyFont="1" applyFill="1" applyBorder="1" applyAlignment="1">
      <alignment vertical="center"/>
    </xf>
    <xf numFmtId="1" fontId="4" fillId="3" borderId="32" xfId="0" applyNumberFormat="1" applyFont="1" applyFill="1" applyBorder="1" applyAlignment="1">
      <alignment horizontal="center" vertical="center"/>
    </xf>
    <xf numFmtId="2" fontId="4" fillId="3" borderId="61" xfId="0" applyNumberFormat="1" applyFont="1" applyFill="1" applyBorder="1" applyAlignment="1">
      <alignment horizontal="left" vertical="center"/>
    </xf>
    <xf numFmtId="1" fontId="4" fillId="3" borderId="62" xfId="0" applyNumberFormat="1" applyFont="1" applyFill="1" applyBorder="1" applyAlignment="1">
      <alignment horizontal="center" vertical="center"/>
    </xf>
    <xf numFmtId="1" fontId="7" fillId="3" borderId="63" xfId="0" applyNumberFormat="1" applyFont="1" applyFill="1" applyBorder="1" applyAlignment="1">
      <alignment horizontal="left" vertical="center"/>
    </xf>
    <xf numFmtId="1" fontId="7" fillId="3" borderId="58" xfId="0" applyNumberFormat="1" applyFont="1" applyFill="1" applyBorder="1" applyAlignment="1">
      <alignment horizontal="center" vertical="center"/>
    </xf>
    <xf numFmtId="1" fontId="4" fillId="3" borderId="59" xfId="0" applyNumberFormat="1" applyFont="1" applyFill="1" applyBorder="1" applyAlignment="1">
      <alignment vertical="center"/>
    </xf>
    <xf numFmtId="2" fontId="4" fillId="3" borderId="56" xfId="0" applyNumberFormat="1" applyFont="1" applyFill="1" applyBorder="1" applyAlignment="1">
      <alignment vertical="center"/>
    </xf>
    <xf numFmtId="1" fontId="4" fillId="3" borderId="56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" fontId="2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" fontId="4" fillId="0" borderId="28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 wrapText="1"/>
    </xf>
    <xf numFmtId="1" fontId="4" fillId="0" borderId="14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 wrapText="1"/>
    </xf>
    <xf numFmtId="3" fontId="1" fillId="0" borderId="2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left" vertical="center" wrapText="1"/>
    </xf>
    <xf numFmtId="1" fontId="2" fillId="0" borderId="31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51" xfId="0" applyFont="1" applyBorder="1" applyAlignment="1">
      <alignment horizontal="left" vertical="center" wrapText="1"/>
    </xf>
    <xf numFmtId="1" fontId="4" fillId="0" borderId="24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" fontId="1" fillId="0" borderId="10" xfId="0" applyNumberFormat="1" applyFont="1" applyBorder="1" applyAlignment="1">
      <alignment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68" xfId="0" applyNumberFormat="1" applyFont="1" applyBorder="1" applyAlignment="1">
      <alignment horizontal="center" vertical="center" wrapText="1"/>
    </xf>
    <xf numFmtId="4" fontId="2" fillId="0" borderId="67" xfId="0" applyNumberFormat="1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 wrapText="1"/>
    </xf>
    <xf numFmtId="3" fontId="2" fillId="0" borderId="67" xfId="0" applyNumberFormat="1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2" fontId="2" fillId="0" borderId="0" xfId="0" applyNumberFormat="1" applyFont="1" applyAlignment="1">
      <alignment vertical="center" wrapText="1"/>
    </xf>
    <xf numFmtId="0" fontId="4" fillId="0" borderId="52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1" fontId="1" fillId="0" borderId="2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2" fontId="4" fillId="3" borderId="64" xfId="0" applyNumberFormat="1" applyFont="1" applyFill="1" applyBorder="1" applyAlignment="1">
      <alignment horizontal="left" vertical="center"/>
    </xf>
    <xf numFmtId="1" fontId="4" fillId="3" borderId="47" xfId="0" applyNumberFormat="1" applyFont="1" applyFill="1" applyBorder="1" applyAlignment="1">
      <alignment horizontal="center" vertical="center" wrapText="1"/>
    </xf>
    <xf numFmtId="2" fontId="7" fillId="3" borderId="47" xfId="0" applyNumberFormat="1" applyFont="1" applyFill="1" applyBorder="1" applyAlignment="1">
      <alignment horizontal="left" vertical="center"/>
    </xf>
    <xf numFmtId="0" fontId="4" fillId="3" borderId="4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zoomScale="75" zoomScaleNormal="75" workbookViewId="0">
      <selection activeCell="H12" sqref="H12"/>
    </sheetView>
  </sheetViews>
  <sheetFormatPr defaultColWidth="9" defaultRowHeight="15.75" x14ac:dyDescent="0.25"/>
  <cols>
    <col min="1" max="1" width="8" style="1" customWidth="1"/>
    <col min="2" max="2" width="69.85546875" style="1" customWidth="1"/>
    <col min="3" max="3" width="23.28515625" style="1" customWidth="1"/>
    <col min="4" max="4" width="15.85546875" style="1" customWidth="1"/>
    <col min="5" max="8" width="14.28515625" style="1" customWidth="1"/>
    <col min="9" max="16384" width="9" style="1"/>
  </cols>
  <sheetData>
    <row r="1" spans="1:8" x14ac:dyDescent="0.25">
      <c r="F1" s="349" t="s">
        <v>246</v>
      </c>
    </row>
    <row r="2" spans="1:8" ht="33" customHeight="1" x14ac:dyDescent="0.25">
      <c r="B2" s="351" t="s">
        <v>0</v>
      </c>
      <c r="C2" s="351"/>
      <c r="D2" s="351"/>
      <c r="E2" s="351"/>
      <c r="F2" s="351"/>
      <c r="G2" s="351"/>
      <c r="H2" s="351"/>
    </row>
    <row r="3" spans="1:8" ht="16.5" customHeight="1" x14ac:dyDescent="0.25">
      <c r="B3" s="351" t="s">
        <v>241</v>
      </c>
      <c r="C3" s="351"/>
      <c r="D3" s="351"/>
      <c r="E3" s="351"/>
      <c r="F3" s="351"/>
      <c r="G3" s="351"/>
      <c r="H3" s="351"/>
    </row>
    <row r="4" spans="1:8" s="91" customFormat="1" ht="28.5" customHeight="1" x14ac:dyDescent="0.25">
      <c r="A4" s="352" t="s">
        <v>1</v>
      </c>
      <c r="B4" s="352" t="s">
        <v>2</v>
      </c>
      <c r="C4" s="354" t="s">
        <v>4</v>
      </c>
      <c r="D4" s="352" t="s">
        <v>3</v>
      </c>
      <c r="E4" s="352" t="s">
        <v>5</v>
      </c>
      <c r="F4" s="5" t="s">
        <v>6</v>
      </c>
      <c r="G4" s="6"/>
      <c r="H4" s="7"/>
    </row>
    <row r="5" spans="1:8" s="91" customFormat="1" ht="24.75" customHeight="1" x14ac:dyDescent="0.25">
      <c r="A5" s="353"/>
      <c r="B5" s="353"/>
      <c r="C5" s="355"/>
      <c r="D5" s="353"/>
      <c r="E5" s="353"/>
      <c r="F5" s="8" t="s">
        <v>7</v>
      </c>
      <c r="G5" s="8" t="s">
        <v>8</v>
      </c>
      <c r="H5" s="9" t="s">
        <v>9</v>
      </c>
    </row>
    <row r="6" spans="1:8" ht="24.75" customHeight="1" x14ac:dyDescent="0.25">
      <c r="A6" s="92"/>
      <c r="B6" s="10" t="s">
        <v>10</v>
      </c>
      <c r="C6" s="93"/>
      <c r="D6" s="11"/>
      <c r="E6" s="11"/>
      <c r="F6" s="11"/>
      <c r="G6" s="11"/>
      <c r="H6" s="12"/>
    </row>
    <row r="7" spans="1:8" ht="29.25" customHeight="1" x14ac:dyDescent="0.25">
      <c r="A7" s="94">
        <v>1</v>
      </c>
      <c r="B7" s="13" t="s">
        <v>11</v>
      </c>
      <c r="C7" s="95" t="s">
        <v>12</v>
      </c>
      <c r="D7" s="15" t="s">
        <v>13</v>
      </c>
      <c r="E7" s="16">
        <v>297</v>
      </c>
      <c r="F7" s="16">
        <v>5.84</v>
      </c>
      <c r="G7" s="16">
        <v>11.89</v>
      </c>
      <c r="H7" s="17">
        <v>41.62</v>
      </c>
    </row>
    <row r="8" spans="1:8" ht="25.5" customHeight="1" x14ac:dyDescent="0.25">
      <c r="A8" s="94">
        <v>2</v>
      </c>
      <c r="B8" s="13" t="s">
        <v>14</v>
      </c>
      <c r="C8" s="96" t="s">
        <v>15</v>
      </c>
      <c r="D8" s="15" t="s">
        <v>16</v>
      </c>
      <c r="E8" s="16">
        <v>59</v>
      </c>
      <c r="F8" s="16">
        <v>0.26</v>
      </c>
      <c r="G8" s="16">
        <v>0.06</v>
      </c>
      <c r="H8" s="17">
        <v>15.27</v>
      </c>
    </row>
    <row r="9" spans="1:8" ht="24.75" customHeight="1" x14ac:dyDescent="0.25">
      <c r="A9" s="94">
        <v>3</v>
      </c>
      <c r="B9" s="13" t="s">
        <v>17</v>
      </c>
      <c r="C9" s="97" t="s">
        <v>18</v>
      </c>
      <c r="D9" s="15">
        <v>35</v>
      </c>
      <c r="E9" s="16">
        <v>108</v>
      </c>
      <c r="F9" s="16">
        <v>1.92</v>
      </c>
      <c r="G9" s="16">
        <v>3.5000000000000003E-2</v>
      </c>
      <c r="H9" s="17">
        <v>15.75</v>
      </c>
    </row>
    <row r="10" spans="1:8" ht="24.75" customHeight="1" x14ac:dyDescent="0.25">
      <c r="A10" s="94">
        <v>4</v>
      </c>
      <c r="B10" s="13" t="s">
        <v>19</v>
      </c>
      <c r="C10" s="97"/>
      <c r="D10" s="15">
        <v>50</v>
      </c>
      <c r="E10" s="16">
        <v>227</v>
      </c>
      <c r="F10" s="16">
        <v>2.2000000000000002</v>
      </c>
      <c r="G10" s="16">
        <v>13.6</v>
      </c>
      <c r="H10" s="17">
        <v>32</v>
      </c>
    </row>
    <row r="11" spans="1:8" ht="24.75" customHeight="1" x14ac:dyDescent="0.25">
      <c r="A11" s="98"/>
      <c r="B11" s="18" t="s">
        <v>20</v>
      </c>
      <c r="C11" s="99"/>
      <c r="D11" s="19">
        <f>210+222+35+50</f>
        <v>517</v>
      </c>
      <c r="E11" s="19">
        <f t="shared" ref="E11:H11" si="0">SUM(E7:E10)</f>
        <v>691</v>
      </c>
      <c r="F11" s="19">
        <f t="shared" si="0"/>
        <v>10.219999999999999</v>
      </c>
      <c r="G11" s="19">
        <f t="shared" si="0"/>
        <v>25.585000000000001</v>
      </c>
      <c r="H11" s="20">
        <f t="shared" si="0"/>
        <v>104.64</v>
      </c>
    </row>
    <row r="12" spans="1:8" ht="24.75" customHeight="1" x14ac:dyDescent="0.25">
      <c r="A12" s="92"/>
      <c r="B12" s="10" t="s">
        <v>21</v>
      </c>
      <c r="C12" s="93"/>
      <c r="D12" s="21"/>
      <c r="E12" s="21"/>
      <c r="F12" s="11"/>
      <c r="G12" s="11"/>
      <c r="H12" s="12"/>
    </row>
    <row r="13" spans="1:8" ht="26.25" customHeight="1" x14ac:dyDescent="0.25">
      <c r="A13" s="100">
        <v>1</v>
      </c>
      <c r="B13" s="13" t="s">
        <v>22</v>
      </c>
      <c r="C13" s="96" t="s">
        <v>23</v>
      </c>
      <c r="D13" s="16">
        <v>100</v>
      </c>
      <c r="E13" s="16">
        <v>205</v>
      </c>
      <c r="F13" s="16">
        <v>12.28</v>
      </c>
      <c r="G13" s="16">
        <v>10.72</v>
      </c>
      <c r="H13" s="17">
        <v>11.69</v>
      </c>
    </row>
    <row r="14" spans="1:8" ht="24.75" customHeight="1" x14ac:dyDescent="0.25">
      <c r="A14" s="94">
        <v>2</v>
      </c>
      <c r="B14" s="13" t="s">
        <v>24</v>
      </c>
      <c r="C14" s="96" t="s">
        <v>25</v>
      </c>
      <c r="D14" s="16">
        <v>170</v>
      </c>
      <c r="E14" s="16">
        <v>213</v>
      </c>
      <c r="F14" s="16">
        <v>5.9</v>
      </c>
      <c r="G14" s="16">
        <v>5.43</v>
      </c>
      <c r="H14" s="17">
        <v>36.200000000000003</v>
      </c>
    </row>
    <row r="15" spans="1:8" ht="24.75" customHeight="1" x14ac:dyDescent="0.25">
      <c r="A15" s="94">
        <v>3</v>
      </c>
      <c r="B15" s="13" t="s">
        <v>26</v>
      </c>
      <c r="C15" s="96" t="s">
        <v>27</v>
      </c>
      <c r="D15" s="16">
        <v>217</v>
      </c>
      <c r="E15" s="16">
        <v>55</v>
      </c>
      <c r="F15" s="16">
        <v>0.36</v>
      </c>
      <c r="G15" s="16">
        <v>0.05</v>
      </c>
      <c r="H15" s="17">
        <v>14.07</v>
      </c>
    </row>
    <row r="16" spans="1:8" ht="24.75" customHeight="1" x14ac:dyDescent="0.25">
      <c r="A16" s="94">
        <v>4</v>
      </c>
      <c r="B16" s="13" t="s">
        <v>28</v>
      </c>
      <c r="C16" s="97" t="s">
        <v>29</v>
      </c>
      <c r="D16" s="16">
        <v>33</v>
      </c>
      <c r="E16" s="16">
        <v>83</v>
      </c>
      <c r="F16" s="16">
        <v>2.37</v>
      </c>
      <c r="G16" s="16">
        <v>0.81</v>
      </c>
      <c r="H16" s="17">
        <v>15.88</v>
      </c>
    </row>
    <row r="17" spans="1:8" ht="24.75" customHeight="1" x14ac:dyDescent="0.25">
      <c r="A17" s="101"/>
      <c r="B17" s="18" t="s">
        <v>20</v>
      </c>
      <c r="C17" s="102"/>
      <c r="D17" s="22">
        <f>SUM(D13:D16)</f>
        <v>520</v>
      </c>
      <c r="E17" s="22">
        <f t="shared" ref="E17:H17" si="1">SUM(E13:E16)</f>
        <v>556</v>
      </c>
      <c r="F17" s="22">
        <f t="shared" si="1"/>
        <v>20.91</v>
      </c>
      <c r="G17" s="22">
        <f t="shared" si="1"/>
        <v>17.009999999999998</v>
      </c>
      <c r="H17" s="22">
        <f t="shared" si="1"/>
        <v>77.84</v>
      </c>
    </row>
    <row r="18" spans="1:8" ht="24.75" customHeight="1" x14ac:dyDescent="0.25">
      <c r="A18" s="92"/>
      <c r="B18" s="10" t="s">
        <v>30</v>
      </c>
      <c r="C18" s="93"/>
      <c r="D18" s="11"/>
      <c r="E18" s="11"/>
      <c r="F18" s="11"/>
      <c r="G18" s="11"/>
      <c r="H18" s="12"/>
    </row>
    <row r="19" spans="1:8" ht="39" customHeight="1" x14ac:dyDescent="0.25">
      <c r="A19" s="94">
        <v>1</v>
      </c>
      <c r="B19" s="13" t="s">
        <v>31</v>
      </c>
      <c r="C19" s="97" t="s">
        <v>32</v>
      </c>
      <c r="D19" s="15" t="s">
        <v>33</v>
      </c>
      <c r="E19" s="16">
        <v>249</v>
      </c>
      <c r="F19" s="16">
        <v>12.53</v>
      </c>
      <c r="G19" s="16">
        <v>13.57</v>
      </c>
      <c r="H19" s="17">
        <v>18.87</v>
      </c>
    </row>
    <row r="20" spans="1:8" ht="24.75" customHeight="1" x14ac:dyDescent="0.25">
      <c r="A20" s="94">
        <v>2</v>
      </c>
      <c r="B20" s="23" t="s">
        <v>34</v>
      </c>
      <c r="C20" s="96" t="s">
        <v>35</v>
      </c>
      <c r="D20" s="15" t="s">
        <v>13</v>
      </c>
      <c r="E20" s="16">
        <v>40</v>
      </c>
      <c r="F20" s="16">
        <v>0</v>
      </c>
      <c r="G20" s="16">
        <v>0</v>
      </c>
      <c r="H20" s="17">
        <v>9.98</v>
      </c>
    </row>
    <row r="21" spans="1:8" ht="24.75" customHeight="1" x14ac:dyDescent="0.25">
      <c r="A21" s="94">
        <v>3</v>
      </c>
      <c r="B21" s="13" t="s">
        <v>17</v>
      </c>
      <c r="C21" s="97" t="s">
        <v>18</v>
      </c>
      <c r="D21" s="15">
        <v>25</v>
      </c>
      <c r="E21" s="16">
        <v>77</v>
      </c>
      <c r="F21" s="16">
        <v>1.37</v>
      </c>
      <c r="G21" s="16">
        <v>0.25</v>
      </c>
      <c r="H21" s="17">
        <v>11.25</v>
      </c>
    </row>
    <row r="22" spans="1:8" ht="24.75" customHeight="1" x14ac:dyDescent="0.25">
      <c r="A22" s="103">
        <v>4</v>
      </c>
      <c r="B22" s="24" t="s">
        <v>36</v>
      </c>
      <c r="C22" s="97" t="s">
        <v>37</v>
      </c>
      <c r="D22" s="26">
        <v>50</v>
      </c>
      <c r="E22" s="25">
        <v>141</v>
      </c>
      <c r="F22" s="25">
        <v>3.93</v>
      </c>
      <c r="G22" s="25">
        <v>1.58</v>
      </c>
      <c r="H22" s="27">
        <v>26.99</v>
      </c>
    </row>
    <row r="23" spans="1:8" ht="24.75" customHeight="1" x14ac:dyDescent="0.25">
      <c r="A23" s="98"/>
      <c r="B23" s="18" t="s">
        <v>20</v>
      </c>
      <c r="C23" s="99"/>
      <c r="D23" s="19">
        <f>215+210+25+50</f>
        <v>500</v>
      </c>
      <c r="E23" s="19">
        <f t="shared" ref="E23:H23" si="2">SUM(E19:E22)</f>
        <v>507</v>
      </c>
      <c r="F23" s="19">
        <f t="shared" si="2"/>
        <v>17.829999999999998</v>
      </c>
      <c r="G23" s="19">
        <f t="shared" si="2"/>
        <v>15.4</v>
      </c>
      <c r="H23" s="20">
        <f t="shared" si="2"/>
        <v>67.09</v>
      </c>
    </row>
    <row r="24" spans="1:8" ht="24.75" customHeight="1" x14ac:dyDescent="0.25">
      <c r="A24" s="92"/>
      <c r="B24" s="10" t="s">
        <v>38</v>
      </c>
      <c r="C24" s="93"/>
      <c r="D24" s="21"/>
      <c r="E24" s="28"/>
      <c r="F24" s="29"/>
      <c r="G24" s="30"/>
      <c r="H24" s="4"/>
    </row>
    <row r="25" spans="1:8" ht="24.75" customHeight="1" x14ac:dyDescent="0.25">
      <c r="A25" s="100">
        <v>1</v>
      </c>
      <c r="B25" s="32" t="s">
        <v>39</v>
      </c>
      <c r="C25" s="95" t="s">
        <v>40</v>
      </c>
      <c r="D25" s="34">
        <v>60</v>
      </c>
      <c r="E25" s="35">
        <v>18</v>
      </c>
      <c r="F25" s="36">
        <v>0.65</v>
      </c>
      <c r="G25" s="37">
        <v>0.05</v>
      </c>
      <c r="H25" s="36">
        <v>4.53</v>
      </c>
    </row>
    <row r="26" spans="1:8" ht="26.25" customHeight="1" x14ac:dyDescent="0.25">
      <c r="A26" s="94">
        <v>2</v>
      </c>
      <c r="B26" s="13" t="s">
        <v>41</v>
      </c>
      <c r="C26" s="96" t="s">
        <v>42</v>
      </c>
      <c r="D26" s="15">
        <v>180</v>
      </c>
      <c r="E26" s="16">
        <v>326</v>
      </c>
      <c r="F26" s="16">
        <v>12.5</v>
      </c>
      <c r="G26" s="16">
        <v>12.7</v>
      </c>
      <c r="H26" s="17">
        <v>40.1</v>
      </c>
    </row>
    <row r="27" spans="1:8" ht="24.75" customHeight="1" x14ac:dyDescent="0.25">
      <c r="A27" s="94">
        <v>3</v>
      </c>
      <c r="B27" s="13" t="s">
        <v>43</v>
      </c>
      <c r="C27" s="96" t="s">
        <v>44</v>
      </c>
      <c r="D27" s="15" t="s">
        <v>33</v>
      </c>
      <c r="E27" s="16">
        <v>57</v>
      </c>
      <c r="F27" s="16">
        <v>0.2</v>
      </c>
      <c r="G27" s="16">
        <v>0.05</v>
      </c>
      <c r="H27" s="17">
        <v>15.01</v>
      </c>
    </row>
    <row r="28" spans="1:8" ht="24.75" customHeight="1" x14ac:dyDescent="0.25">
      <c r="A28" s="94">
        <v>4</v>
      </c>
      <c r="B28" s="13" t="s">
        <v>17</v>
      </c>
      <c r="C28" s="97" t="s">
        <v>18</v>
      </c>
      <c r="D28" s="15">
        <v>31</v>
      </c>
      <c r="E28" s="38">
        <v>96</v>
      </c>
      <c r="F28" s="39">
        <v>1.7</v>
      </c>
      <c r="G28" s="38">
        <v>0.31</v>
      </c>
      <c r="H28" s="38">
        <v>13.95</v>
      </c>
    </row>
    <row r="29" spans="1:8" ht="24.75" customHeight="1" x14ac:dyDescent="0.25">
      <c r="A29" s="103">
        <v>5</v>
      </c>
      <c r="B29" s="24" t="s">
        <v>45</v>
      </c>
      <c r="C29" s="104"/>
      <c r="D29" s="26">
        <v>20</v>
      </c>
      <c r="E29" s="40">
        <v>99</v>
      </c>
      <c r="F29" s="41">
        <v>1.42</v>
      </c>
      <c r="G29" s="42">
        <v>4.5199999999999996</v>
      </c>
      <c r="H29" s="42">
        <v>8.6199999999999992</v>
      </c>
    </row>
    <row r="30" spans="1:8" ht="24.75" customHeight="1" x14ac:dyDescent="0.25">
      <c r="A30" s="105"/>
      <c r="B30" s="18" t="s">
        <v>20</v>
      </c>
      <c r="C30" s="106"/>
      <c r="D30" s="19">
        <f>60+180+215+31+20</f>
        <v>506</v>
      </c>
      <c r="E30" s="43">
        <f t="shared" ref="E30:H30" si="3">SUM(E25:E29)</f>
        <v>596</v>
      </c>
      <c r="F30" s="19">
        <f t="shared" si="3"/>
        <v>16.47</v>
      </c>
      <c r="G30" s="44">
        <f t="shared" si="3"/>
        <v>17.630000000000003</v>
      </c>
      <c r="H30" s="44">
        <f t="shared" si="3"/>
        <v>82.210000000000008</v>
      </c>
    </row>
    <row r="31" spans="1:8" ht="24.75" customHeight="1" x14ac:dyDescent="0.25">
      <c r="A31" s="92"/>
      <c r="B31" s="10" t="s">
        <v>46</v>
      </c>
      <c r="C31" s="93"/>
      <c r="D31" s="11"/>
      <c r="E31" s="45"/>
      <c r="F31" s="45"/>
      <c r="G31" s="45"/>
      <c r="H31" s="46"/>
    </row>
    <row r="32" spans="1:8" ht="24.75" customHeight="1" x14ac:dyDescent="0.25">
      <c r="A32" s="94">
        <v>1</v>
      </c>
      <c r="B32" s="13" t="s">
        <v>47</v>
      </c>
      <c r="C32" s="96" t="s">
        <v>48</v>
      </c>
      <c r="D32" s="15">
        <v>100</v>
      </c>
      <c r="E32" s="16">
        <v>211</v>
      </c>
      <c r="F32" s="16">
        <v>12.84</v>
      </c>
      <c r="G32" s="16">
        <v>16.239999999999998</v>
      </c>
      <c r="H32" s="16">
        <v>3.76</v>
      </c>
    </row>
    <row r="33" spans="1:10" ht="24.75" customHeight="1" x14ac:dyDescent="0.25">
      <c r="A33" s="94">
        <v>2</v>
      </c>
      <c r="B33" s="13" t="s">
        <v>49</v>
      </c>
      <c r="C33" s="96" t="s">
        <v>25</v>
      </c>
      <c r="D33" s="15">
        <v>170</v>
      </c>
      <c r="E33" s="16">
        <v>213</v>
      </c>
      <c r="F33" s="16">
        <v>5.9</v>
      </c>
      <c r="G33" s="16">
        <v>5.43</v>
      </c>
      <c r="H33" s="17">
        <v>36.200000000000003</v>
      </c>
    </row>
    <row r="34" spans="1:10" ht="24.75" customHeight="1" x14ac:dyDescent="0.25">
      <c r="A34" s="94">
        <v>3</v>
      </c>
      <c r="B34" s="13" t="s">
        <v>14</v>
      </c>
      <c r="C34" s="96" t="s">
        <v>15</v>
      </c>
      <c r="D34" s="15" t="s">
        <v>16</v>
      </c>
      <c r="E34" s="16">
        <v>59</v>
      </c>
      <c r="F34" s="16">
        <v>0.26</v>
      </c>
      <c r="G34" s="16">
        <v>0.06</v>
      </c>
      <c r="H34" s="17">
        <v>15.27</v>
      </c>
    </row>
    <row r="35" spans="1:10" ht="24.75" customHeight="1" x14ac:dyDescent="0.25">
      <c r="A35" s="94">
        <v>4</v>
      </c>
      <c r="B35" s="13" t="s">
        <v>17</v>
      </c>
      <c r="C35" s="97" t="s">
        <v>18</v>
      </c>
      <c r="D35" s="15">
        <v>25</v>
      </c>
      <c r="E35" s="16">
        <v>77</v>
      </c>
      <c r="F35" s="16">
        <v>1.37</v>
      </c>
      <c r="G35" s="16">
        <v>0.25</v>
      </c>
      <c r="H35" s="17">
        <v>11.25</v>
      </c>
    </row>
    <row r="36" spans="1:10" ht="24.75" customHeight="1" x14ac:dyDescent="0.25">
      <c r="A36" s="107"/>
      <c r="B36" s="47" t="s">
        <v>20</v>
      </c>
      <c r="C36" s="82"/>
      <c r="D36" s="19">
        <f>100+170+222+25</f>
        <v>517</v>
      </c>
      <c r="E36" s="19">
        <f t="shared" ref="E36:H36" si="4">SUM(E32:E35)</f>
        <v>560</v>
      </c>
      <c r="F36" s="19">
        <f t="shared" si="4"/>
        <v>20.370000000000005</v>
      </c>
      <c r="G36" s="19">
        <f t="shared" si="4"/>
        <v>21.979999999999997</v>
      </c>
      <c r="H36" s="19">
        <f t="shared" si="4"/>
        <v>66.48</v>
      </c>
    </row>
    <row r="37" spans="1:10" s="2" customFormat="1" ht="24.75" customHeight="1" x14ac:dyDescent="0.25">
      <c r="A37" s="92"/>
      <c r="B37" s="10" t="s">
        <v>50</v>
      </c>
      <c r="C37" s="93"/>
      <c r="D37" s="11"/>
      <c r="E37" s="11"/>
      <c r="F37" s="11"/>
      <c r="G37" s="11"/>
      <c r="H37" s="12"/>
    </row>
    <row r="38" spans="1:10" s="2" customFormat="1" ht="27" customHeight="1" x14ac:dyDescent="0.25">
      <c r="A38" s="94">
        <v>1</v>
      </c>
      <c r="B38" s="13" t="s">
        <v>51</v>
      </c>
      <c r="C38" s="97" t="s">
        <v>52</v>
      </c>
      <c r="D38" s="15">
        <v>110</v>
      </c>
      <c r="E38" s="16">
        <v>100</v>
      </c>
      <c r="F38" s="16">
        <v>6.42</v>
      </c>
      <c r="G38" s="16">
        <v>7.56</v>
      </c>
      <c r="H38" s="17">
        <v>1.59</v>
      </c>
    </row>
    <row r="39" spans="1:10" s="2" customFormat="1" ht="24.75" customHeight="1" x14ac:dyDescent="0.25">
      <c r="A39" s="94">
        <v>2</v>
      </c>
      <c r="B39" s="13" t="s">
        <v>53</v>
      </c>
      <c r="C39" s="97" t="s">
        <v>54</v>
      </c>
      <c r="D39" s="15">
        <v>180</v>
      </c>
      <c r="E39" s="16">
        <v>189</v>
      </c>
      <c r="F39" s="16">
        <v>5.41</v>
      </c>
      <c r="G39" s="16">
        <v>6.64</v>
      </c>
      <c r="H39" s="17">
        <v>26.56</v>
      </c>
    </row>
    <row r="40" spans="1:10" s="2" customFormat="1" ht="24.75" customHeight="1" x14ac:dyDescent="0.25">
      <c r="A40" s="94">
        <v>3</v>
      </c>
      <c r="B40" s="13" t="s">
        <v>55</v>
      </c>
      <c r="C40" s="97" t="s">
        <v>56</v>
      </c>
      <c r="D40" s="15">
        <v>200</v>
      </c>
      <c r="E40" s="16">
        <v>77</v>
      </c>
      <c r="F40" s="16">
        <v>0.24</v>
      </c>
      <c r="G40" s="16">
        <v>0.19</v>
      </c>
      <c r="H40" s="17">
        <v>18.82</v>
      </c>
    </row>
    <row r="41" spans="1:10" s="2" customFormat="1" ht="24.75" customHeight="1" x14ac:dyDescent="0.25">
      <c r="A41" s="94">
        <v>4</v>
      </c>
      <c r="B41" s="13" t="s">
        <v>17</v>
      </c>
      <c r="C41" s="97" t="s">
        <v>18</v>
      </c>
      <c r="D41" s="15">
        <v>35</v>
      </c>
      <c r="E41" s="16">
        <v>108</v>
      </c>
      <c r="F41" s="16">
        <v>1.92</v>
      </c>
      <c r="G41" s="16">
        <v>0.35</v>
      </c>
      <c r="H41" s="16">
        <v>15.75</v>
      </c>
    </row>
    <row r="42" spans="1:10" ht="24.75" customHeight="1" x14ac:dyDescent="0.25">
      <c r="A42" s="98"/>
      <c r="B42" s="18" t="s">
        <v>20</v>
      </c>
      <c r="C42" s="99"/>
      <c r="D42" s="19">
        <f t="shared" ref="D42:H42" si="5">SUM(D38:D41)</f>
        <v>525</v>
      </c>
      <c r="E42" s="19">
        <f t="shared" si="5"/>
        <v>474</v>
      </c>
      <c r="F42" s="19">
        <f t="shared" si="5"/>
        <v>13.99</v>
      </c>
      <c r="G42" s="19">
        <f t="shared" si="5"/>
        <v>14.739999999999998</v>
      </c>
      <c r="H42" s="20">
        <f t="shared" si="5"/>
        <v>62.72</v>
      </c>
    </row>
    <row r="43" spans="1:10" ht="24.75" customHeight="1" x14ac:dyDescent="0.25">
      <c r="A43" s="108"/>
      <c r="B43" s="49" t="s">
        <v>57</v>
      </c>
      <c r="C43" s="109"/>
      <c r="D43" s="45"/>
      <c r="E43" s="45"/>
      <c r="F43" s="45"/>
      <c r="G43" s="45"/>
      <c r="H43" s="46"/>
    </row>
    <row r="44" spans="1:10" ht="45.75" customHeight="1" x14ac:dyDescent="0.25">
      <c r="A44" s="100">
        <v>1</v>
      </c>
      <c r="B44" s="50" t="s">
        <v>58</v>
      </c>
      <c r="C44" s="95" t="s">
        <v>59</v>
      </c>
      <c r="D44" s="34" t="s">
        <v>60</v>
      </c>
      <c r="E44" s="33">
        <v>328</v>
      </c>
      <c r="F44" s="33">
        <v>12.59</v>
      </c>
      <c r="G44" s="33">
        <v>13.23</v>
      </c>
      <c r="H44" s="51">
        <v>39.99</v>
      </c>
    </row>
    <row r="45" spans="1:10" ht="24.75" customHeight="1" x14ac:dyDescent="0.25">
      <c r="A45" s="94">
        <v>2</v>
      </c>
      <c r="B45" s="13" t="s">
        <v>61</v>
      </c>
      <c r="C45" s="110" t="s">
        <v>62</v>
      </c>
      <c r="D45" s="15">
        <v>200</v>
      </c>
      <c r="E45" s="16">
        <v>78</v>
      </c>
      <c r="F45" s="16">
        <v>0</v>
      </c>
      <c r="G45" s="16">
        <v>0</v>
      </c>
      <c r="H45" s="17">
        <v>19.399999999999999</v>
      </c>
    </row>
    <row r="46" spans="1:10" ht="24.75" customHeight="1" x14ac:dyDescent="0.25">
      <c r="A46" s="94">
        <v>3</v>
      </c>
      <c r="B46" s="13" t="s">
        <v>17</v>
      </c>
      <c r="C46" s="97" t="s">
        <v>18</v>
      </c>
      <c r="D46" s="15">
        <v>37</v>
      </c>
      <c r="E46" s="16">
        <v>115</v>
      </c>
      <c r="F46" s="16">
        <v>2.0299999999999998</v>
      </c>
      <c r="G46" s="16">
        <v>0.37</v>
      </c>
      <c r="H46" s="17">
        <v>16.649999999999999</v>
      </c>
    </row>
    <row r="47" spans="1:10" ht="24.75" customHeight="1" x14ac:dyDescent="0.25">
      <c r="A47" s="94">
        <v>4</v>
      </c>
      <c r="B47" s="13" t="s">
        <v>63</v>
      </c>
      <c r="C47" s="97"/>
      <c r="D47" s="15">
        <v>39</v>
      </c>
      <c r="E47" s="16">
        <v>148</v>
      </c>
      <c r="F47" s="16">
        <v>2.14</v>
      </c>
      <c r="G47" s="16">
        <v>1.95</v>
      </c>
      <c r="H47" s="17">
        <v>30.42</v>
      </c>
    </row>
    <row r="48" spans="1:10" ht="24.75" customHeight="1" x14ac:dyDescent="0.25">
      <c r="A48" s="98"/>
      <c r="B48" s="18" t="s">
        <v>20</v>
      </c>
      <c r="C48" s="99"/>
      <c r="D48" s="19">
        <f>200+5+48+200+37+39</f>
        <v>529</v>
      </c>
      <c r="E48" s="52">
        <f t="shared" ref="E48:H48" si="6">SUM(E44:E47)</f>
        <v>669</v>
      </c>
      <c r="F48" s="19">
        <f t="shared" si="6"/>
        <v>16.759999999999998</v>
      </c>
      <c r="G48" s="20">
        <f t="shared" si="6"/>
        <v>15.549999999999999</v>
      </c>
      <c r="H48" s="20">
        <f t="shared" si="6"/>
        <v>106.46</v>
      </c>
      <c r="J48" s="111"/>
    </row>
    <row r="49" spans="1:8" ht="24.75" customHeight="1" x14ac:dyDescent="0.25">
      <c r="A49" s="92"/>
      <c r="B49" s="10" t="s">
        <v>64</v>
      </c>
      <c r="C49" s="93"/>
      <c r="D49" s="11"/>
      <c r="E49" s="11"/>
      <c r="F49" s="11"/>
      <c r="G49" s="11"/>
      <c r="H49" s="11"/>
    </row>
    <row r="50" spans="1:8" s="2" customFormat="1" ht="24.75" customHeight="1" x14ac:dyDescent="0.25">
      <c r="A50" s="100">
        <v>1</v>
      </c>
      <c r="B50" s="50" t="s">
        <v>39</v>
      </c>
      <c r="C50" s="95" t="s">
        <v>40</v>
      </c>
      <c r="D50" s="33">
        <v>60</v>
      </c>
      <c r="E50" s="33">
        <v>18</v>
      </c>
      <c r="F50" s="33">
        <v>0.65</v>
      </c>
      <c r="G50" s="33">
        <v>0.05</v>
      </c>
      <c r="H50" s="51">
        <v>4.53</v>
      </c>
    </row>
    <row r="51" spans="1:8" ht="24.75" customHeight="1" x14ac:dyDescent="0.25">
      <c r="A51" s="94">
        <v>2</v>
      </c>
      <c r="B51" s="13" t="s">
        <v>65</v>
      </c>
      <c r="C51" s="96" t="s">
        <v>66</v>
      </c>
      <c r="D51" s="16">
        <v>200</v>
      </c>
      <c r="E51" s="16">
        <v>305</v>
      </c>
      <c r="F51" s="16">
        <v>12.86</v>
      </c>
      <c r="G51" s="16">
        <v>11.29</v>
      </c>
      <c r="H51" s="17">
        <v>43.02</v>
      </c>
    </row>
    <row r="52" spans="1:8" s="2" customFormat="1" ht="24.75" customHeight="1" x14ac:dyDescent="0.25">
      <c r="A52" s="94">
        <v>3</v>
      </c>
      <c r="B52" s="13" t="s">
        <v>67</v>
      </c>
      <c r="C52" s="96" t="s">
        <v>68</v>
      </c>
      <c r="D52" s="16">
        <v>217</v>
      </c>
      <c r="E52" s="16">
        <v>54</v>
      </c>
      <c r="F52" s="16">
        <v>0.56000000000000005</v>
      </c>
      <c r="G52" s="16">
        <v>7.0000000000000007E-2</v>
      </c>
      <c r="H52" s="17">
        <v>13.59</v>
      </c>
    </row>
    <row r="53" spans="1:8" s="2" customFormat="1" ht="24.75" customHeight="1" x14ac:dyDescent="0.25">
      <c r="A53" s="94">
        <v>4</v>
      </c>
      <c r="B53" s="13" t="s">
        <v>17</v>
      </c>
      <c r="C53" s="97" t="s">
        <v>18</v>
      </c>
      <c r="D53" s="16">
        <v>38</v>
      </c>
      <c r="E53" s="16">
        <v>118</v>
      </c>
      <c r="F53" s="16">
        <v>2.09</v>
      </c>
      <c r="G53" s="16">
        <v>0.38</v>
      </c>
      <c r="H53" s="17">
        <v>17.100000000000001</v>
      </c>
    </row>
    <row r="54" spans="1:8" s="2" customFormat="1" ht="24.75" customHeight="1" x14ac:dyDescent="0.25">
      <c r="A54" s="98"/>
      <c r="B54" s="18" t="s">
        <v>20</v>
      </c>
      <c r="C54" s="99"/>
      <c r="D54" s="19">
        <f>SUM(D50:D53)</f>
        <v>515</v>
      </c>
      <c r="E54" s="19">
        <f>SUM(E50:E53)</f>
        <v>495</v>
      </c>
      <c r="F54" s="19">
        <f t="shared" ref="F54:H54" si="7">SUM(F50:F53)</f>
        <v>16.16</v>
      </c>
      <c r="G54" s="19">
        <f t="shared" si="7"/>
        <v>11.790000000000001</v>
      </c>
      <c r="H54" s="19">
        <f t="shared" si="7"/>
        <v>78.240000000000009</v>
      </c>
    </row>
    <row r="55" spans="1:8" ht="24.75" customHeight="1" x14ac:dyDescent="0.25">
      <c r="A55" s="92"/>
      <c r="B55" s="10" t="s">
        <v>69</v>
      </c>
      <c r="C55" s="93"/>
      <c r="D55" s="11"/>
      <c r="E55" s="11"/>
      <c r="F55" s="11"/>
      <c r="G55" s="11"/>
      <c r="H55" s="12"/>
    </row>
    <row r="56" spans="1:8" ht="25.5" customHeight="1" x14ac:dyDescent="0.25">
      <c r="A56" s="94">
        <v>1</v>
      </c>
      <c r="B56" s="13" t="s">
        <v>70</v>
      </c>
      <c r="C56" s="96" t="s">
        <v>71</v>
      </c>
      <c r="D56" s="15">
        <v>100</v>
      </c>
      <c r="E56" s="16">
        <v>180</v>
      </c>
      <c r="F56" s="16">
        <v>9.7200000000000006</v>
      </c>
      <c r="G56" s="16">
        <v>10.86</v>
      </c>
      <c r="H56" s="17">
        <v>10.29</v>
      </c>
    </row>
    <row r="57" spans="1:8" ht="27.75" customHeight="1" x14ac:dyDescent="0.25">
      <c r="A57" s="94">
        <v>2</v>
      </c>
      <c r="B57" s="13" t="s">
        <v>49</v>
      </c>
      <c r="C57" s="96" t="s">
        <v>25</v>
      </c>
      <c r="D57" s="15">
        <v>170</v>
      </c>
      <c r="E57" s="16">
        <v>213</v>
      </c>
      <c r="F57" s="16">
        <v>5.9</v>
      </c>
      <c r="G57" s="16">
        <v>5.43</v>
      </c>
      <c r="H57" s="17">
        <v>36.200000000000003</v>
      </c>
    </row>
    <row r="58" spans="1:8" ht="24.75" customHeight="1" x14ac:dyDescent="0.25">
      <c r="A58" s="94">
        <v>3</v>
      </c>
      <c r="B58" s="13" t="s">
        <v>43</v>
      </c>
      <c r="C58" s="96" t="s">
        <v>44</v>
      </c>
      <c r="D58" s="15" t="s">
        <v>33</v>
      </c>
      <c r="E58" s="16">
        <v>57</v>
      </c>
      <c r="F58" s="16">
        <v>0.2</v>
      </c>
      <c r="G58" s="16">
        <v>0.05</v>
      </c>
      <c r="H58" s="17">
        <v>15.01</v>
      </c>
    </row>
    <row r="59" spans="1:8" ht="24.75" customHeight="1" x14ac:dyDescent="0.25">
      <c r="A59" s="94">
        <v>4</v>
      </c>
      <c r="B59" s="13" t="s">
        <v>17</v>
      </c>
      <c r="C59" s="97" t="s">
        <v>18</v>
      </c>
      <c r="D59" s="15">
        <v>29</v>
      </c>
      <c r="E59" s="16">
        <v>90</v>
      </c>
      <c r="F59" s="16">
        <v>1.59</v>
      </c>
      <c r="G59" s="16">
        <v>0.28999999999999998</v>
      </c>
      <c r="H59" s="17">
        <v>13.05</v>
      </c>
    </row>
    <row r="60" spans="1:8" ht="24.75" customHeight="1" x14ac:dyDescent="0.25">
      <c r="A60" s="98"/>
      <c r="B60" s="18" t="s">
        <v>20</v>
      </c>
      <c r="C60" s="99"/>
      <c r="D60" s="19">
        <f>100+170+215+29</f>
        <v>514</v>
      </c>
      <c r="E60" s="19">
        <f t="shared" ref="E60:H60" si="8">SUM(E56:E59)</f>
        <v>540</v>
      </c>
      <c r="F60" s="19">
        <f t="shared" si="8"/>
        <v>17.41</v>
      </c>
      <c r="G60" s="19">
        <f t="shared" si="8"/>
        <v>16.63</v>
      </c>
      <c r="H60" s="20">
        <f t="shared" si="8"/>
        <v>74.55</v>
      </c>
    </row>
    <row r="61" spans="1:8" ht="24.75" customHeight="1" x14ac:dyDescent="0.25">
      <c r="A61" s="92"/>
      <c r="B61" s="10" t="s">
        <v>72</v>
      </c>
      <c r="C61" s="93"/>
      <c r="D61" s="11"/>
      <c r="E61" s="11"/>
      <c r="F61" s="11"/>
      <c r="G61" s="11"/>
      <c r="H61" s="12"/>
    </row>
    <row r="62" spans="1:8" ht="26.25" customHeight="1" x14ac:dyDescent="0.25">
      <c r="A62" s="94">
        <v>1</v>
      </c>
      <c r="B62" s="13" t="s">
        <v>22</v>
      </c>
      <c r="C62" s="96" t="s">
        <v>23</v>
      </c>
      <c r="D62" s="15">
        <v>100</v>
      </c>
      <c r="E62" s="16">
        <v>205</v>
      </c>
      <c r="F62" s="16">
        <v>12.28</v>
      </c>
      <c r="G62" s="16">
        <v>10.72</v>
      </c>
      <c r="H62" s="17">
        <v>11.69</v>
      </c>
    </row>
    <row r="63" spans="1:8" ht="24.75" customHeight="1" x14ac:dyDescent="0.25">
      <c r="A63" s="94">
        <v>2</v>
      </c>
      <c r="B63" s="13" t="s">
        <v>53</v>
      </c>
      <c r="C63" s="97" t="s">
        <v>54</v>
      </c>
      <c r="D63" s="15">
        <v>150</v>
      </c>
      <c r="E63" s="16">
        <v>158</v>
      </c>
      <c r="F63" s="16">
        <v>4.51</v>
      </c>
      <c r="G63" s="16">
        <v>5.53</v>
      </c>
      <c r="H63" s="17">
        <v>22.13</v>
      </c>
    </row>
    <row r="64" spans="1:8" ht="24.75" customHeight="1" x14ac:dyDescent="0.25">
      <c r="A64" s="94">
        <v>3</v>
      </c>
      <c r="B64" s="13" t="s">
        <v>43</v>
      </c>
      <c r="C64" s="110" t="s">
        <v>44</v>
      </c>
      <c r="D64" s="15" t="s">
        <v>33</v>
      </c>
      <c r="E64" s="16">
        <v>57</v>
      </c>
      <c r="F64" s="16">
        <v>0.2</v>
      </c>
      <c r="G64" s="16">
        <v>0.05</v>
      </c>
      <c r="H64" s="17">
        <v>15.01</v>
      </c>
    </row>
    <row r="65" spans="1:15" ht="24.75" customHeight="1" x14ac:dyDescent="0.25">
      <c r="A65" s="94">
        <v>4</v>
      </c>
      <c r="B65" s="13" t="s">
        <v>17</v>
      </c>
      <c r="C65" s="97" t="s">
        <v>18</v>
      </c>
      <c r="D65" s="15">
        <v>31</v>
      </c>
      <c r="E65" s="16">
        <v>96</v>
      </c>
      <c r="F65" s="16">
        <v>1.7</v>
      </c>
      <c r="G65" s="16">
        <v>0.31</v>
      </c>
      <c r="H65" s="17">
        <v>13.95</v>
      </c>
    </row>
    <row r="66" spans="1:15" ht="24.75" customHeight="1" x14ac:dyDescent="0.25">
      <c r="A66" s="103">
        <v>5</v>
      </c>
      <c r="B66" s="24" t="s">
        <v>73</v>
      </c>
      <c r="C66" s="104"/>
      <c r="D66" s="26">
        <v>15</v>
      </c>
      <c r="E66" s="25">
        <v>70</v>
      </c>
      <c r="F66" s="25">
        <v>1.0900000000000001</v>
      </c>
      <c r="G66" s="25">
        <v>2.7</v>
      </c>
      <c r="H66" s="27">
        <v>10.42</v>
      </c>
      <c r="I66" s="31"/>
      <c r="J66" s="2"/>
      <c r="K66" s="114"/>
      <c r="L66" s="114"/>
      <c r="M66" s="114"/>
      <c r="N66" s="114"/>
      <c r="O66" s="114"/>
    </row>
    <row r="67" spans="1:15" ht="24.75" customHeight="1" x14ac:dyDescent="0.25">
      <c r="A67" s="98"/>
      <c r="B67" s="18" t="s">
        <v>20</v>
      </c>
      <c r="C67" s="99"/>
      <c r="D67" s="19">
        <f>100+150+215+31+15</f>
        <v>511</v>
      </c>
      <c r="E67" s="19">
        <f t="shared" ref="E67:H67" si="9">SUM(E62:E66)</f>
        <v>586</v>
      </c>
      <c r="F67" s="19">
        <f t="shared" si="9"/>
        <v>19.779999999999998</v>
      </c>
      <c r="G67" s="19">
        <f t="shared" si="9"/>
        <v>19.309999999999999</v>
      </c>
      <c r="H67" s="19">
        <f t="shared" si="9"/>
        <v>73.2</v>
      </c>
    </row>
    <row r="68" spans="1:15" s="2" customFormat="1" ht="24.75" customHeight="1" x14ac:dyDescent="0.25">
      <c r="A68" s="92"/>
      <c r="B68" s="10" t="s">
        <v>74</v>
      </c>
      <c r="C68" s="93"/>
      <c r="D68" s="11"/>
      <c r="E68" s="11"/>
      <c r="F68" s="11"/>
      <c r="G68" s="11"/>
      <c r="H68" s="11"/>
    </row>
    <row r="69" spans="1:15" s="2" customFormat="1" ht="24.75" customHeight="1" x14ac:dyDescent="0.25">
      <c r="A69" s="94">
        <v>1</v>
      </c>
      <c r="B69" s="13" t="s">
        <v>75</v>
      </c>
      <c r="C69" s="96" t="s">
        <v>76</v>
      </c>
      <c r="D69" s="15">
        <v>100</v>
      </c>
      <c r="E69" s="16">
        <v>109</v>
      </c>
      <c r="F69" s="16">
        <v>9.77</v>
      </c>
      <c r="G69" s="16">
        <v>4.57</v>
      </c>
      <c r="H69" s="17">
        <v>9.14</v>
      </c>
    </row>
    <row r="70" spans="1:15" s="2" customFormat="1" ht="25.5" customHeight="1" x14ac:dyDescent="0.25">
      <c r="A70" s="94">
        <v>2</v>
      </c>
      <c r="B70" s="13" t="s">
        <v>77</v>
      </c>
      <c r="C70" s="96" t="s">
        <v>78</v>
      </c>
      <c r="D70" s="15">
        <v>150</v>
      </c>
      <c r="E70" s="16">
        <v>146</v>
      </c>
      <c r="F70" s="16">
        <v>3.09</v>
      </c>
      <c r="G70" s="16">
        <v>5.45</v>
      </c>
      <c r="H70" s="17">
        <v>18.260000000000002</v>
      </c>
    </row>
    <row r="71" spans="1:15" s="2" customFormat="1" ht="24.75" customHeight="1" x14ac:dyDescent="0.25">
      <c r="A71" s="94">
        <v>3</v>
      </c>
      <c r="B71" s="13" t="s">
        <v>43</v>
      </c>
      <c r="C71" s="110" t="s">
        <v>44</v>
      </c>
      <c r="D71" s="15" t="s">
        <v>33</v>
      </c>
      <c r="E71" s="16">
        <v>57</v>
      </c>
      <c r="F71" s="16">
        <v>0.2</v>
      </c>
      <c r="G71" s="16">
        <v>0.05</v>
      </c>
      <c r="H71" s="17">
        <v>15.01</v>
      </c>
    </row>
    <row r="72" spans="1:15" s="2" customFormat="1" ht="24.75" customHeight="1" x14ac:dyDescent="0.25">
      <c r="A72" s="94">
        <v>4</v>
      </c>
      <c r="B72" s="13" t="s">
        <v>17</v>
      </c>
      <c r="C72" s="97" t="s">
        <v>18</v>
      </c>
      <c r="D72" s="15">
        <v>38</v>
      </c>
      <c r="E72" s="16">
        <v>118</v>
      </c>
      <c r="F72" s="16">
        <v>2.09</v>
      </c>
      <c r="G72" s="16">
        <v>0.38</v>
      </c>
      <c r="H72" s="17">
        <v>17.100000000000001</v>
      </c>
    </row>
    <row r="73" spans="1:15" s="2" customFormat="1" ht="24.75" customHeight="1" x14ac:dyDescent="0.25">
      <c r="A73" s="98"/>
      <c r="B73" s="18" t="s">
        <v>20</v>
      </c>
      <c r="C73" s="99"/>
      <c r="D73" s="19">
        <f>100+150+215+38</f>
        <v>503</v>
      </c>
      <c r="E73" s="19">
        <f t="shared" ref="E73:H73" si="10">SUM(E69:E72)</f>
        <v>430</v>
      </c>
      <c r="F73" s="19">
        <f t="shared" si="10"/>
        <v>15.149999999999999</v>
      </c>
      <c r="G73" s="19">
        <f t="shared" si="10"/>
        <v>10.450000000000001</v>
      </c>
      <c r="H73" s="20">
        <f t="shared" si="10"/>
        <v>59.510000000000005</v>
      </c>
    </row>
    <row r="74" spans="1:15" ht="24.75" customHeight="1" x14ac:dyDescent="0.25">
      <c r="A74" s="92"/>
      <c r="B74" s="10" t="s">
        <v>79</v>
      </c>
      <c r="C74" s="93"/>
      <c r="D74" s="11"/>
      <c r="E74" s="11"/>
      <c r="F74" s="11"/>
      <c r="G74" s="11"/>
      <c r="H74" s="12"/>
    </row>
    <row r="75" spans="1:15" ht="24.75" customHeight="1" x14ac:dyDescent="0.25">
      <c r="A75" s="94">
        <v>1</v>
      </c>
      <c r="B75" s="13" t="s">
        <v>80</v>
      </c>
      <c r="C75" s="95" t="s">
        <v>81</v>
      </c>
      <c r="D75" s="15">
        <v>175</v>
      </c>
      <c r="E75" s="16">
        <v>264</v>
      </c>
      <c r="F75" s="16">
        <v>11</v>
      </c>
      <c r="G75" s="16">
        <v>11.31</v>
      </c>
      <c r="H75" s="17">
        <v>31.93</v>
      </c>
    </row>
    <row r="76" spans="1:15" ht="24.75" customHeight="1" x14ac:dyDescent="0.25">
      <c r="A76" s="94">
        <v>2</v>
      </c>
      <c r="B76" s="13" t="s">
        <v>82</v>
      </c>
      <c r="C76" s="96" t="s">
        <v>15</v>
      </c>
      <c r="D76" s="15" t="s">
        <v>83</v>
      </c>
      <c r="E76" s="16">
        <v>58</v>
      </c>
      <c r="F76" s="16">
        <v>0.24</v>
      </c>
      <c r="G76" s="16">
        <v>0.05</v>
      </c>
      <c r="H76" s="17">
        <v>15.16</v>
      </c>
    </row>
    <row r="77" spans="1:15" s="91" customFormat="1" ht="24.75" customHeight="1" x14ac:dyDescent="0.25">
      <c r="A77" s="94">
        <v>3</v>
      </c>
      <c r="B77" s="13" t="s">
        <v>28</v>
      </c>
      <c r="C77" s="97" t="s">
        <v>29</v>
      </c>
      <c r="D77" s="15">
        <v>26</v>
      </c>
      <c r="E77" s="16">
        <v>65</v>
      </c>
      <c r="F77" s="16">
        <v>1.87</v>
      </c>
      <c r="G77" s="16">
        <v>0.64</v>
      </c>
      <c r="H77" s="17">
        <v>12.51</v>
      </c>
    </row>
    <row r="78" spans="1:15" ht="24.75" customHeight="1" x14ac:dyDescent="0.25">
      <c r="A78" s="94">
        <v>4</v>
      </c>
      <c r="B78" s="13" t="s">
        <v>84</v>
      </c>
      <c r="C78" s="97"/>
      <c r="D78" s="15">
        <v>125</v>
      </c>
      <c r="E78" s="16">
        <v>45</v>
      </c>
      <c r="F78" s="16">
        <v>0</v>
      </c>
      <c r="G78" s="16">
        <v>0</v>
      </c>
      <c r="H78" s="17">
        <v>11.25</v>
      </c>
    </row>
    <row r="79" spans="1:15" ht="24.75" customHeight="1" x14ac:dyDescent="0.25">
      <c r="A79" s="112"/>
      <c r="B79" s="18" t="s">
        <v>20</v>
      </c>
      <c r="C79" s="99"/>
      <c r="D79" s="19">
        <f>175+220+26+125</f>
        <v>546</v>
      </c>
      <c r="E79" s="19">
        <f t="shared" ref="E79:H79" si="11">SUM(E75:E78)</f>
        <v>432</v>
      </c>
      <c r="F79" s="19">
        <f t="shared" si="11"/>
        <v>13.11</v>
      </c>
      <c r="G79" s="19">
        <f t="shared" si="11"/>
        <v>12.000000000000002</v>
      </c>
      <c r="H79" s="20">
        <f t="shared" si="11"/>
        <v>70.849999999999994</v>
      </c>
    </row>
    <row r="80" spans="1:15" s="91" customFormat="1" ht="22.5" customHeight="1" x14ac:dyDescent="0.25">
      <c r="A80" s="2"/>
      <c r="B80" s="1"/>
      <c r="C80" s="1"/>
      <c r="D80" s="1"/>
      <c r="E80" s="1"/>
      <c r="F80" s="1"/>
      <c r="G80" s="1"/>
      <c r="H80" s="1"/>
    </row>
    <row r="81" spans="1:8" x14ac:dyDescent="0.25">
      <c r="A81" s="30"/>
      <c r="B81" s="54" t="s">
        <v>85</v>
      </c>
      <c r="C81" s="56"/>
      <c r="D81" s="55"/>
      <c r="E81" s="56" t="s">
        <v>86</v>
      </c>
      <c r="F81" s="56" t="s">
        <v>7</v>
      </c>
      <c r="G81" s="56" t="s">
        <v>8</v>
      </c>
      <c r="H81" s="57" t="s">
        <v>9</v>
      </c>
    </row>
    <row r="82" spans="1:8" s="91" customFormat="1" x14ac:dyDescent="0.25">
      <c r="A82" s="113"/>
      <c r="B82" s="58" t="s">
        <v>87</v>
      </c>
      <c r="C82" s="83"/>
      <c r="D82" s="59"/>
      <c r="E82" s="60">
        <f>E30+E17+E11+E23+E36+E48+E60+E67+E54+E73+E42+E79</f>
        <v>6536</v>
      </c>
      <c r="F82" s="48">
        <f t="shared" ref="F82:H82" si="12">F30+F17+F11+F23+F36+F48+F60+F67+F54+F73+F42+F79</f>
        <v>198.16000000000003</v>
      </c>
      <c r="G82" s="48">
        <f t="shared" si="12"/>
        <v>198.07499999999999</v>
      </c>
      <c r="H82" s="61">
        <f t="shared" si="12"/>
        <v>923.79000000000008</v>
      </c>
    </row>
  </sheetData>
  <mergeCells count="7">
    <mergeCell ref="B2:H2"/>
    <mergeCell ref="E4:E5"/>
    <mergeCell ref="B3:H3"/>
    <mergeCell ref="A4:A5"/>
    <mergeCell ref="B4:B5"/>
    <mergeCell ref="C4:C5"/>
    <mergeCell ref="D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zoomScale="75" zoomScaleNormal="75" workbookViewId="0">
      <selection activeCell="D20" sqref="D20"/>
    </sheetView>
  </sheetViews>
  <sheetFormatPr defaultColWidth="9" defaultRowHeight="15.75" outlineLevelRow="2" x14ac:dyDescent="0.25"/>
  <cols>
    <col min="1" max="1" width="9" style="202"/>
    <col min="2" max="2" width="58" style="200" customWidth="1"/>
    <col min="3" max="3" width="27.85546875" style="201" customWidth="1"/>
    <col min="4" max="4" width="17.42578125" style="203" customWidth="1"/>
    <col min="5" max="5" width="15.5703125" style="128" customWidth="1"/>
    <col min="6" max="6" width="15.5703125" style="204" customWidth="1"/>
    <col min="7" max="8" width="15.5703125" style="190" customWidth="1"/>
    <col min="9" max="16384" width="9" style="190"/>
  </cols>
  <sheetData>
    <row r="1" spans="1:8" x14ac:dyDescent="0.25">
      <c r="F1" s="190" t="s">
        <v>247</v>
      </c>
    </row>
    <row r="2" spans="1:8" s="192" customFormat="1" outlineLevel="2" x14ac:dyDescent="0.25">
      <c r="A2" s="190"/>
      <c r="B2" s="189"/>
      <c r="C2" s="191"/>
      <c r="D2" s="189"/>
      <c r="E2" s="190"/>
      <c r="F2" s="190"/>
      <c r="G2" s="190"/>
      <c r="H2" s="190"/>
    </row>
    <row r="3" spans="1:8" s="192" customFormat="1" ht="22.5" customHeight="1" x14ac:dyDescent="0.25">
      <c r="A3" s="202"/>
      <c r="B3" s="356" t="s">
        <v>161</v>
      </c>
      <c r="C3" s="356"/>
      <c r="D3" s="356"/>
      <c r="E3" s="356"/>
      <c r="F3" s="356"/>
      <c r="G3" s="356"/>
      <c r="H3" s="190"/>
    </row>
    <row r="4" spans="1:8" s="192" customFormat="1" ht="20.25" customHeight="1" x14ac:dyDescent="0.25">
      <c r="A4" s="202"/>
      <c r="B4" s="357" t="s">
        <v>243</v>
      </c>
      <c r="C4" s="357"/>
      <c r="D4" s="357"/>
      <c r="E4" s="357"/>
      <c r="F4" s="357"/>
      <c r="G4" s="357"/>
      <c r="H4" s="190"/>
    </row>
    <row r="5" spans="1:8" s="241" customFormat="1" ht="22.5" customHeight="1" x14ac:dyDescent="0.25">
      <c r="A5" s="365" t="s">
        <v>1</v>
      </c>
      <c r="B5" s="366" t="s">
        <v>2</v>
      </c>
      <c r="C5" s="368" t="s">
        <v>4</v>
      </c>
      <c r="D5" s="363" t="s">
        <v>3</v>
      </c>
      <c r="E5" s="358" t="s">
        <v>5</v>
      </c>
      <c r="F5" s="360" t="s">
        <v>98</v>
      </c>
      <c r="G5" s="360"/>
      <c r="H5" s="361"/>
    </row>
    <row r="6" spans="1:8" ht="30.75" customHeight="1" x14ac:dyDescent="0.25">
      <c r="A6" s="365"/>
      <c r="B6" s="367"/>
      <c r="C6" s="368"/>
      <c r="D6" s="363"/>
      <c r="E6" s="359"/>
      <c r="F6" s="242" t="s">
        <v>7</v>
      </c>
      <c r="G6" s="242" t="s">
        <v>8</v>
      </c>
      <c r="H6" s="243" t="s">
        <v>9</v>
      </c>
    </row>
    <row r="7" spans="1:8" ht="22.5" customHeight="1" x14ac:dyDescent="0.25">
      <c r="A7" s="244"/>
      <c r="B7" s="245" t="s">
        <v>10</v>
      </c>
      <c r="C7" s="193"/>
      <c r="D7" s="193"/>
      <c r="E7" s="193"/>
      <c r="F7" s="193"/>
      <c r="G7" s="193"/>
      <c r="H7" s="246"/>
    </row>
    <row r="8" spans="1:8" ht="22.5" customHeight="1" x14ac:dyDescent="0.25">
      <c r="A8" s="247">
        <v>1</v>
      </c>
      <c r="B8" s="248" t="s">
        <v>162</v>
      </c>
      <c r="C8" s="194" t="s">
        <v>163</v>
      </c>
      <c r="D8" s="247">
        <v>130</v>
      </c>
      <c r="E8" s="247">
        <v>135</v>
      </c>
      <c r="F8" s="247">
        <v>3.58</v>
      </c>
      <c r="G8" s="247">
        <v>4.16</v>
      </c>
      <c r="H8" s="249">
        <v>21.06</v>
      </c>
    </row>
    <row r="9" spans="1:8" ht="22.5" customHeight="1" x14ac:dyDescent="0.25">
      <c r="A9" s="247">
        <v>2</v>
      </c>
      <c r="B9" s="248" t="s">
        <v>34</v>
      </c>
      <c r="C9" s="194" t="s">
        <v>164</v>
      </c>
      <c r="D9" s="247">
        <v>210</v>
      </c>
      <c r="E9" s="247">
        <v>40</v>
      </c>
      <c r="F9" s="247">
        <v>0</v>
      </c>
      <c r="G9" s="247">
        <v>0</v>
      </c>
      <c r="H9" s="249">
        <v>9.98</v>
      </c>
    </row>
    <row r="10" spans="1:8" ht="22.5" customHeight="1" x14ac:dyDescent="0.25">
      <c r="A10" s="247">
        <v>3</v>
      </c>
      <c r="B10" s="248" t="s">
        <v>165</v>
      </c>
      <c r="C10" s="194" t="s">
        <v>29</v>
      </c>
      <c r="D10" s="247">
        <v>15</v>
      </c>
      <c r="E10" s="247">
        <v>37</v>
      </c>
      <c r="F10" s="247">
        <v>1.08</v>
      </c>
      <c r="G10" s="247">
        <v>0.37</v>
      </c>
      <c r="H10" s="249">
        <v>7.22</v>
      </c>
    </row>
    <row r="11" spans="1:8" s="241" customFormat="1" ht="22.5" customHeight="1" x14ac:dyDescent="0.25">
      <c r="A11" s="195"/>
      <c r="B11" s="250" t="s">
        <v>20</v>
      </c>
      <c r="C11" s="195"/>
      <c r="D11" s="195">
        <f>SUM(D8:D10)</f>
        <v>355</v>
      </c>
      <c r="E11" s="195">
        <f>SUM(E8:E10)</f>
        <v>212</v>
      </c>
      <c r="F11" s="195">
        <f>SUM(F8:F10)</f>
        <v>4.66</v>
      </c>
      <c r="G11" s="195">
        <f t="shared" ref="G11:H11" si="0">SUM(G8:G10)</f>
        <v>4.53</v>
      </c>
      <c r="H11" s="251">
        <f t="shared" si="0"/>
        <v>38.26</v>
      </c>
    </row>
    <row r="12" spans="1:8" ht="22.5" customHeight="1" x14ac:dyDescent="0.25">
      <c r="A12" s="252"/>
      <c r="B12" s="245" t="s">
        <v>21</v>
      </c>
      <c r="C12" s="196"/>
      <c r="D12" s="196"/>
      <c r="E12" s="196"/>
      <c r="F12" s="196"/>
      <c r="G12" s="196"/>
      <c r="H12" s="253"/>
    </row>
    <row r="13" spans="1:8" ht="22.5" customHeight="1" x14ac:dyDescent="0.25">
      <c r="A13" s="247">
        <v>1</v>
      </c>
      <c r="B13" s="248" t="s">
        <v>49</v>
      </c>
      <c r="C13" s="194" t="s">
        <v>166</v>
      </c>
      <c r="D13" s="247">
        <v>100</v>
      </c>
      <c r="E13" s="247">
        <v>125</v>
      </c>
      <c r="F13" s="247">
        <v>3.48</v>
      </c>
      <c r="G13" s="247">
        <v>3.19</v>
      </c>
      <c r="H13" s="249">
        <v>21.29</v>
      </c>
    </row>
    <row r="14" spans="1:8" ht="22.5" customHeight="1" x14ac:dyDescent="0.25">
      <c r="A14" s="247">
        <v>2</v>
      </c>
      <c r="B14" s="248" t="s">
        <v>34</v>
      </c>
      <c r="C14" s="194" t="s">
        <v>164</v>
      </c>
      <c r="D14" s="247">
        <v>210</v>
      </c>
      <c r="E14" s="247">
        <v>40</v>
      </c>
      <c r="F14" s="247">
        <v>0</v>
      </c>
      <c r="G14" s="247">
        <v>0</v>
      </c>
      <c r="H14" s="249">
        <v>9.98</v>
      </c>
    </row>
    <row r="15" spans="1:8" ht="22.5" customHeight="1" x14ac:dyDescent="0.25">
      <c r="A15" s="247">
        <v>3</v>
      </c>
      <c r="B15" s="248" t="s">
        <v>28</v>
      </c>
      <c r="C15" s="194" t="s">
        <v>29</v>
      </c>
      <c r="D15" s="247">
        <v>14</v>
      </c>
      <c r="E15" s="247">
        <v>35</v>
      </c>
      <c r="F15" s="247">
        <v>1.01</v>
      </c>
      <c r="G15" s="247">
        <v>0.35</v>
      </c>
      <c r="H15" s="249">
        <v>6.73</v>
      </c>
    </row>
    <row r="16" spans="1:8" s="241" customFormat="1" ht="22.5" customHeight="1" x14ac:dyDescent="0.25">
      <c r="A16" s="195"/>
      <c r="B16" s="250" t="s">
        <v>20</v>
      </c>
      <c r="C16" s="195"/>
      <c r="D16" s="195">
        <f>SUM(D13:D15)</f>
        <v>324</v>
      </c>
      <c r="E16" s="195">
        <f>SUM(E13:E15)</f>
        <v>200</v>
      </c>
      <c r="F16" s="195">
        <f>SUM(F13:F15)</f>
        <v>4.49</v>
      </c>
      <c r="G16" s="195">
        <f t="shared" ref="G16:H16" si="1">SUM(G13:G15)</f>
        <v>3.54</v>
      </c>
      <c r="H16" s="251">
        <f t="shared" si="1"/>
        <v>38</v>
      </c>
    </row>
    <row r="17" spans="1:8" ht="22.5" customHeight="1" x14ac:dyDescent="0.25">
      <c r="A17" s="252"/>
      <c r="B17" s="245" t="s">
        <v>30</v>
      </c>
      <c r="C17" s="196"/>
      <c r="D17" s="196"/>
      <c r="E17" s="252"/>
      <c r="F17" s="252"/>
      <c r="G17" s="252"/>
      <c r="H17" s="254"/>
    </row>
    <row r="18" spans="1:8" ht="22.5" customHeight="1" x14ac:dyDescent="0.25">
      <c r="A18" s="247">
        <v>1</v>
      </c>
      <c r="B18" s="248" t="s">
        <v>167</v>
      </c>
      <c r="C18" s="194" t="s">
        <v>163</v>
      </c>
      <c r="D18" s="247">
        <v>120</v>
      </c>
      <c r="E18" s="247">
        <v>131</v>
      </c>
      <c r="F18" s="247">
        <v>3.3</v>
      </c>
      <c r="G18" s="247">
        <v>4.43</v>
      </c>
      <c r="H18" s="249">
        <v>19.04</v>
      </c>
    </row>
    <row r="19" spans="1:8" ht="22.5" customHeight="1" x14ac:dyDescent="0.25">
      <c r="A19" s="247">
        <v>2</v>
      </c>
      <c r="B19" s="248" t="s">
        <v>34</v>
      </c>
      <c r="C19" s="194" t="s">
        <v>164</v>
      </c>
      <c r="D19" s="247">
        <v>210</v>
      </c>
      <c r="E19" s="247">
        <v>40</v>
      </c>
      <c r="F19" s="247">
        <v>0</v>
      </c>
      <c r="G19" s="247">
        <v>0</v>
      </c>
      <c r="H19" s="249">
        <v>9.98</v>
      </c>
    </row>
    <row r="20" spans="1:8" ht="22.5" customHeight="1" x14ac:dyDescent="0.25">
      <c r="A20" s="247">
        <v>3</v>
      </c>
      <c r="B20" s="248" t="s">
        <v>28</v>
      </c>
      <c r="C20" s="194" t="s">
        <v>29</v>
      </c>
      <c r="D20" s="247">
        <v>12</v>
      </c>
      <c r="E20" s="247">
        <v>30</v>
      </c>
      <c r="F20" s="247">
        <v>0.86</v>
      </c>
      <c r="G20" s="247">
        <v>0.86</v>
      </c>
      <c r="H20" s="249">
        <v>5.78</v>
      </c>
    </row>
    <row r="21" spans="1:8" s="241" customFormat="1" ht="22.5" customHeight="1" x14ac:dyDescent="0.25">
      <c r="A21" s="195"/>
      <c r="B21" s="250" t="s">
        <v>20</v>
      </c>
      <c r="C21" s="195"/>
      <c r="D21" s="195">
        <f>SUM(D18:D20)</f>
        <v>342</v>
      </c>
      <c r="E21" s="195">
        <f>SUM(E18:E20)</f>
        <v>201</v>
      </c>
      <c r="F21" s="195">
        <f>SUM(F18:F20)</f>
        <v>4.16</v>
      </c>
      <c r="G21" s="195">
        <f t="shared" ref="G21:H21" si="2">SUM(G18:G20)</f>
        <v>5.29</v>
      </c>
      <c r="H21" s="251">
        <f t="shared" si="2"/>
        <v>34.799999999999997</v>
      </c>
    </row>
    <row r="22" spans="1:8" ht="22.5" customHeight="1" x14ac:dyDescent="0.25">
      <c r="A22" s="252"/>
      <c r="B22" s="245" t="s">
        <v>38</v>
      </c>
      <c r="C22" s="196"/>
      <c r="D22" s="252"/>
      <c r="E22" s="252"/>
      <c r="F22" s="252"/>
      <c r="G22" s="252"/>
      <c r="H22" s="254"/>
    </row>
    <row r="23" spans="1:8" s="241" customFormat="1" ht="22.5" customHeight="1" x14ac:dyDescent="0.25">
      <c r="A23" s="247">
        <v>1</v>
      </c>
      <c r="B23" s="248" t="s">
        <v>168</v>
      </c>
      <c r="C23" s="194" t="s">
        <v>163</v>
      </c>
      <c r="D23" s="247">
        <v>110</v>
      </c>
      <c r="E23" s="247">
        <v>108</v>
      </c>
      <c r="F23" s="247">
        <v>2.9</v>
      </c>
      <c r="G23" s="247">
        <v>4.8099999999999996</v>
      </c>
      <c r="H23" s="249">
        <v>13.04</v>
      </c>
    </row>
    <row r="24" spans="1:8" ht="22.5" customHeight="1" x14ac:dyDescent="0.25">
      <c r="A24" s="247">
        <v>2</v>
      </c>
      <c r="B24" s="248" t="s">
        <v>34</v>
      </c>
      <c r="C24" s="194" t="s">
        <v>164</v>
      </c>
      <c r="D24" s="247">
        <v>210</v>
      </c>
      <c r="E24" s="247">
        <v>40</v>
      </c>
      <c r="F24" s="247">
        <v>0</v>
      </c>
      <c r="G24" s="247">
        <v>0</v>
      </c>
      <c r="H24" s="249">
        <v>9.98</v>
      </c>
    </row>
    <row r="25" spans="1:8" ht="22.5" customHeight="1" x14ac:dyDescent="0.25">
      <c r="A25" s="247">
        <v>3</v>
      </c>
      <c r="B25" s="248" t="s">
        <v>28</v>
      </c>
      <c r="C25" s="194" t="s">
        <v>29</v>
      </c>
      <c r="D25" s="247">
        <v>17</v>
      </c>
      <c r="E25" s="247">
        <v>43</v>
      </c>
      <c r="F25" s="247">
        <v>1.23</v>
      </c>
      <c r="G25" s="247">
        <v>0.41</v>
      </c>
      <c r="H25" s="249">
        <v>8.18</v>
      </c>
    </row>
    <row r="26" spans="1:8" ht="22.5" customHeight="1" x14ac:dyDescent="0.25">
      <c r="A26" s="195"/>
      <c r="B26" s="250" t="s">
        <v>20</v>
      </c>
      <c r="C26" s="195"/>
      <c r="D26" s="195">
        <f>SUM(D23:D25)</f>
        <v>337</v>
      </c>
      <c r="E26" s="195">
        <f>SUM(E23:E25)</f>
        <v>191</v>
      </c>
      <c r="F26" s="195">
        <f>SUM(F23:F25)</f>
        <v>4.13</v>
      </c>
      <c r="G26" s="195">
        <f t="shared" ref="G26:H26" si="3">SUM(G23:G25)</f>
        <v>5.22</v>
      </c>
      <c r="H26" s="251">
        <f t="shared" si="3"/>
        <v>31.2</v>
      </c>
    </row>
    <row r="27" spans="1:8" ht="22.5" customHeight="1" x14ac:dyDescent="0.25">
      <c r="A27" s="252"/>
      <c r="B27" s="245" t="s">
        <v>46</v>
      </c>
      <c r="C27" s="196"/>
      <c r="D27" s="252"/>
      <c r="E27" s="252"/>
      <c r="F27" s="252"/>
      <c r="G27" s="252"/>
      <c r="H27" s="254"/>
    </row>
    <row r="28" spans="1:8" ht="22.5" customHeight="1" x14ac:dyDescent="0.25">
      <c r="A28" s="247">
        <v>1</v>
      </c>
      <c r="B28" s="248" t="s">
        <v>169</v>
      </c>
      <c r="C28" s="194" t="s">
        <v>163</v>
      </c>
      <c r="D28" s="247">
        <v>130</v>
      </c>
      <c r="E28" s="247">
        <v>118</v>
      </c>
      <c r="F28" s="247">
        <v>2.77</v>
      </c>
      <c r="G28" s="247">
        <v>4.12</v>
      </c>
      <c r="H28" s="249">
        <v>17.95</v>
      </c>
    </row>
    <row r="29" spans="1:8" ht="22.5" customHeight="1" x14ac:dyDescent="0.25">
      <c r="A29" s="247">
        <v>2</v>
      </c>
      <c r="B29" s="248" t="s">
        <v>34</v>
      </c>
      <c r="C29" s="194" t="s">
        <v>164</v>
      </c>
      <c r="D29" s="247">
        <v>210</v>
      </c>
      <c r="E29" s="247">
        <v>40</v>
      </c>
      <c r="F29" s="247">
        <v>0</v>
      </c>
      <c r="G29" s="247">
        <v>0</v>
      </c>
      <c r="H29" s="249">
        <v>9.98</v>
      </c>
    </row>
    <row r="30" spans="1:8" ht="22.5" customHeight="1" x14ac:dyDescent="0.25">
      <c r="A30" s="247">
        <v>3</v>
      </c>
      <c r="B30" s="248" t="s">
        <v>28</v>
      </c>
      <c r="C30" s="194" t="s">
        <v>29</v>
      </c>
      <c r="D30" s="247">
        <v>20</v>
      </c>
      <c r="E30" s="247">
        <v>50</v>
      </c>
      <c r="F30" s="247">
        <v>1.44</v>
      </c>
      <c r="G30" s="247">
        <v>0.49</v>
      </c>
      <c r="H30" s="249">
        <v>9.6199999999999992</v>
      </c>
    </row>
    <row r="31" spans="1:8" ht="22.5" customHeight="1" x14ac:dyDescent="0.25">
      <c r="A31" s="195"/>
      <c r="B31" s="250" t="s">
        <v>20</v>
      </c>
      <c r="C31" s="195"/>
      <c r="D31" s="195">
        <f>SUM(D28:D30)</f>
        <v>360</v>
      </c>
      <c r="E31" s="195">
        <f>SUM(E28:E30)</f>
        <v>208</v>
      </c>
      <c r="F31" s="195">
        <f>SUM(F28:F30)</f>
        <v>4.21</v>
      </c>
      <c r="G31" s="195">
        <f t="shared" ref="G31:H31" si="4">SUM(G28:G30)</f>
        <v>4.6100000000000003</v>
      </c>
      <c r="H31" s="251">
        <f t="shared" si="4"/>
        <v>37.549999999999997</v>
      </c>
    </row>
    <row r="32" spans="1:8" ht="22.5" customHeight="1" x14ac:dyDescent="0.25">
      <c r="A32" s="252"/>
      <c r="B32" s="245" t="s">
        <v>170</v>
      </c>
      <c r="C32" s="196"/>
      <c r="D32" s="252"/>
      <c r="E32" s="252"/>
      <c r="F32" s="252"/>
      <c r="G32" s="252"/>
      <c r="H32" s="254"/>
    </row>
    <row r="33" spans="1:8" ht="22.5" customHeight="1" x14ac:dyDescent="0.25">
      <c r="A33" s="247">
        <v>1</v>
      </c>
      <c r="B33" s="248" t="s">
        <v>49</v>
      </c>
      <c r="C33" s="194" t="s">
        <v>166</v>
      </c>
      <c r="D33" s="247">
        <v>100</v>
      </c>
      <c r="E33" s="247">
        <v>125</v>
      </c>
      <c r="F33" s="247">
        <v>3.48</v>
      </c>
      <c r="G33" s="247">
        <v>3.19</v>
      </c>
      <c r="H33" s="249">
        <v>21.29</v>
      </c>
    </row>
    <row r="34" spans="1:8" ht="22.5" customHeight="1" x14ac:dyDescent="0.25">
      <c r="A34" s="247">
        <v>2</v>
      </c>
      <c r="B34" s="248" t="s">
        <v>34</v>
      </c>
      <c r="C34" s="194" t="s">
        <v>164</v>
      </c>
      <c r="D34" s="247">
        <v>210</v>
      </c>
      <c r="E34" s="247">
        <v>40</v>
      </c>
      <c r="F34" s="247">
        <v>0</v>
      </c>
      <c r="G34" s="247">
        <v>0</v>
      </c>
      <c r="H34" s="249">
        <v>9.98</v>
      </c>
    </row>
    <row r="35" spans="1:8" ht="22.5" customHeight="1" x14ac:dyDescent="0.25">
      <c r="A35" s="247">
        <v>3</v>
      </c>
      <c r="B35" s="248" t="s">
        <v>28</v>
      </c>
      <c r="C35" s="194" t="s">
        <v>29</v>
      </c>
      <c r="D35" s="247">
        <v>14</v>
      </c>
      <c r="E35" s="247">
        <v>35</v>
      </c>
      <c r="F35" s="247">
        <v>1.01</v>
      </c>
      <c r="G35" s="247">
        <v>0.35</v>
      </c>
      <c r="H35" s="249">
        <v>6.73</v>
      </c>
    </row>
    <row r="36" spans="1:8" ht="22.5" customHeight="1" x14ac:dyDescent="0.25">
      <c r="A36" s="195"/>
      <c r="B36" s="250" t="s">
        <v>20</v>
      </c>
      <c r="C36" s="195"/>
      <c r="D36" s="195">
        <f>SUM(D33:D35)</f>
        <v>324</v>
      </c>
      <c r="E36" s="195">
        <f>SUM(E33:E35)</f>
        <v>200</v>
      </c>
      <c r="F36" s="195">
        <f>SUM(F33:F35)</f>
        <v>4.49</v>
      </c>
      <c r="G36" s="195">
        <f t="shared" ref="G36:H36" si="5">SUM(G33:G35)</f>
        <v>3.54</v>
      </c>
      <c r="H36" s="251">
        <f t="shared" si="5"/>
        <v>38</v>
      </c>
    </row>
    <row r="37" spans="1:8" ht="22.5" customHeight="1" x14ac:dyDescent="0.25">
      <c r="A37" s="252"/>
      <c r="B37" s="245" t="s">
        <v>57</v>
      </c>
      <c r="C37" s="196"/>
      <c r="D37" s="252"/>
      <c r="E37" s="252"/>
      <c r="F37" s="252"/>
      <c r="G37" s="252"/>
      <c r="H37" s="254"/>
    </row>
    <row r="38" spans="1:8" ht="22.5" customHeight="1" x14ac:dyDescent="0.25">
      <c r="A38" s="247">
        <v>1</v>
      </c>
      <c r="B38" s="248" t="s">
        <v>168</v>
      </c>
      <c r="C38" s="194" t="s">
        <v>163</v>
      </c>
      <c r="D38" s="247">
        <v>110</v>
      </c>
      <c r="E38" s="247">
        <v>108</v>
      </c>
      <c r="F38" s="247">
        <v>2.9</v>
      </c>
      <c r="G38" s="247">
        <v>4.8099999999999996</v>
      </c>
      <c r="H38" s="249">
        <v>13.04</v>
      </c>
    </row>
    <row r="39" spans="1:8" ht="22.5" customHeight="1" x14ac:dyDescent="0.25">
      <c r="A39" s="247">
        <v>2</v>
      </c>
      <c r="B39" s="248" t="s">
        <v>34</v>
      </c>
      <c r="C39" s="194" t="s">
        <v>164</v>
      </c>
      <c r="D39" s="247">
        <v>210</v>
      </c>
      <c r="E39" s="247">
        <v>40</v>
      </c>
      <c r="F39" s="247">
        <v>0</v>
      </c>
      <c r="G39" s="247">
        <v>0</v>
      </c>
      <c r="H39" s="249">
        <v>9.98</v>
      </c>
    </row>
    <row r="40" spans="1:8" ht="22.5" customHeight="1" x14ac:dyDescent="0.25">
      <c r="A40" s="247">
        <v>3</v>
      </c>
      <c r="B40" s="248" t="s">
        <v>28</v>
      </c>
      <c r="C40" s="194" t="s">
        <v>29</v>
      </c>
      <c r="D40" s="247">
        <v>17</v>
      </c>
      <c r="E40" s="247">
        <v>43</v>
      </c>
      <c r="F40" s="247">
        <v>1.23</v>
      </c>
      <c r="G40" s="247">
        <v>0.41</v>
      </c>
      <c r="H40" s="249">
        <v>8.18</v>
      </c>
    </row>
    <row r="41" spans="1:8" s="241" customFormat="1" ht="22.5" customHeight="1" x14ac:dyDescent="0.25">
      <c r="A41" s="195"/>
      <c r="B41" s="250" t="s">
        <v>20</v>
      </c>
      <c r="C41" s="195"/>
      <c r="D41" s="195">
        <f>SUM(D38:D40)</f>
        <v>337</v>
      </c>
      <c r="E41" s="195">
        <f>SUM(E38:E40)</f>
        <v>191</v>
      </c>
      <c r="F41" s="195">
        <f>SUM(F38:F40)</f>
        <v>4.13</v>
      </c>
      <c r="G41" s="195">
        <f t="shared" ref="G41:H41" si="6">SUM(G38:G40)</f>
        <v>5.22</v>
      </c>
      <c r="H41" s="251">
        <f t="shared" si="6"/>
        <v>31.2</v>
      </c>
    </row>
    <row r="42" spans="1:8" ht="22.5" customHeight="1" x14ac:dyDescent="0.25">
      <c r="A42" s="252"/>
      <c r="B42" s="245" t="s">
        <v>171</v>
      </c>
      <c r="C42" s="196"/>
      <c r="D42" s="252"/>
      <c r="E42" s="252"/>
      <c r="F42" s="252"/>
      <c r="G42" s="252"/>
      <c r="H42" s="254"/>
    </row>
    <row r="43" spans="1:8" ht="22.5" customHeight="1" x14ac:dyDescent="0.25">
      <c r="A43" s="247">
        <v>1</v>
      </c>
      <c r="B43" s="248" t="s">
        <v>162</v>
      </c>
      <c r="C43" s="194" t="s">
        <v>163</v>
      </c>
      <c r="D43" s="247">
        <v>130</v>
      </c>
      <c r="E43" s="247">
        <v>135</v>
      </c>
      <c r="F43" s="247">
        <v>3.58</v>
      </c>
      <c r="G43" s="247">
        <v>4.16</v>
      </c>
      <c r="H43" s="249">
        <v>21.06</v>
      </c>
    </row>
    <row r="44" spans="1:8" ht="22.5" customHeight="1" x14ac:dyDescent="0.25">
      <c r="A44" s="247">
        <v>2</v>
      </c>
      <c r="B44" s="248" t="s">
        <v>34</v>
      </c>
      <c r="C44" s="194" t="s">
        <v>164</v>
      </c>
      <c r="D44" s="247">
        <v>210</v>
      </c>
      <c r="E44" s="247">
        <v>40</v>
      </c>
      <c r="F44" s="247">
        <v>0</v>
      </c>
      <c r="G44" s="247">
        <v>0</v>
      </c>
      <c r="H44" s="249">
        <v>9.98</v>
      </c>
    </row>
    <row r="45" spans="1:8" ht="22.5" customHeight="1" x14ac:dyDescent="0.25">
      <c r="A45" s="247">
        <v>3</v>
      </c>
      <c r="B45" s="248" t="s">
        <v>28</v>
      </c>
      <c r="C45" s="194" t="s">
        <v>29</v>
      </c>
      <c r="D45" s="247">
        <v>15</v>
      </c>
      <c r="E45" s="247">
        <v>37</v>
      </c>
      <c r="F45" s="247">
        <v>1.08</v>
      </c>
      <c r="G45" s="247">
        <v>0.37</v>
      </c>
      <c r="H45" s="249">
        <v>7.22</v>
      </c>
    </row>
    <row r="46" spans="1:8" ht="22.5" customHeight="1" x14ac:dyDescent="0.25">
      <c r="A46" s="195"/>
      <c r="B46" s="250" t="s">
        <v>20</v>
      </c>
      <c r="C46" s="195"/>
      <c r="D46" s="195">
        <f>SUM(D43:D45)</f>
        <v>355</v>
      </c>
      <c r="E46" s="195">
        <f>SUM(E43:E45)</f>
        <v>212</v>
      </c>
      <c r="F46" s="195">
        <f>SUM(F43:F45)</f>
        <v>4.66</v>
      </c>
      <c r="G46" s="195">
        <f t="shared" ref="G46:H46" si="7">SUM(G43:G45)</f>
        <v>4.53</v>
      </c>
      <c r="H46" s="251">
        <f t="shared" si="7"/>
        <v>38.26</v>
      </c>
    </row>
    <row r="47" spans="1:8" ht="22.5" customHeight="1" x14ac:dyDescent="0.25">
      <c r="A47" s="252"/>
      <c r="B47" s="245" t="s">
        <v>172</v>
      </c>
      <c r="C47" s="196"/>
      <c r="D47" s="252"/>
      <c r="E47" s="252"/>
      <c r="F47" s="252"/>
      <c r="G47" s="252"/>
      <c r="H47" s="254"/>
    </row>
    <row r="48" spans="1:8" ht="22.5" customHeight="1" x14ac:dyDescent="0.25">
      <c r="A48" s="247">
        <v>1</v>
      </c>
      <c r="B48" s="248" t="s">
        <v>49</v>
      </c>
      <c r="C48" s="194" t="s">
        <v>166</v>
      </c>
      <c r="D48" s="247">
        <v>100</v>
      </c>
      <c r="E48" s="247">
        <v>125</v>
      </c>
      <c r="F48" s="247">
        <v>3.48</v>
      </c>
      <c r="G48" s="247">
        <v>3.19</v>
      </c>
      <c r="H48" s="249">
        <v>21.29</v>
      </c>
    </row>
    <row r="49" spans="1:8" ht="22.5" customHeight="1" x14ac:dyDescent="0.25">
      <c r="A49" s="247">
        <v>2</v>
      </c>
      <c r="B49" s="248" t="s">
        <v>34</v>
      </c>
      <c r="C49" s="194" t="s">
        <v>164</v>
      </c>
      <c r="D49" s="247">
        <v>210</v>
      </c>
      <c r="E49" s="247">
        <v>40</v>
      </c>
      <c r="F49" s="247">
        <v>0</v>
      </c>
      <c r="G49" s="247">
        <v>0</v>
      </c>
      <c r="H49" s="249">
        <v>9.98</v>
      </c>
    </row>
    <row r="50" spans="1:8" ht="22.5" customHeight="1" x14ac:dyDescent="0.25">
      <c r="A50" s="247">
        <v>3</v>
      </c>
      <c r="B50" s="248" t="s">
        <v>28</v>
      </c>
      <c r="C50" s="194" t="s">
        <v>29</v>
      </c>
      <c r="D50" s="247">
        <v>14</v>
      </c>
      <c r="E50" s="247">
        <v>35</v>
      </c>
      <c r="F50" s="247">
        <v>1.01</v>
      </c>
      <c r="G50" s="247">
        <v>0.35</v>
      </c>
      <c r="H50" s="249">
        <v>6.73</v>
      </c>
    </row>
    <row r="51" spans="1:8" ht="22.5" customHeight="1" x14ac:dyDescent="0.25">
      <c r="A51" s="195"/>
      <c r="B51" s="250" t="s">
        <v>20</v>
      </c>
      <c r="C51" s="195"/>
      <c r="D51" s="195">
        <f>SUM(D48:D50)</f>
        <v>324</v>
      </c>
      <c r="E51" s="195">
        <f t="shared" ref="E51:H51" si="8">SUM(E48:E50)</f>
        <v>200</v>
      </c>
      <c r="F51" s="195">
        <f t="shared" si="8"/>
        <v>4.49</v>
      </c>
      <c r="G51" s="195">
        <f t="shared" si="8"/>
        <v>3.54</v>
      </c>
      <c r="H51" s="251">
        <f t="shared" si="8"/>
        <v>38</v>
      </c>
    </row>
    <row r="52" spans="1:8" ht="22.5" customHeight="1" x14ac:dyDescent="0.25">
      <c r="A52" s="252"/>
      <c r="B52" s="245" t="s">
        <v>72</v>
      </c>
      <c r="C52" s="196"/>
      <c r="D52" s="252"/>
      <c r="E52" s="252"/>
      <c r="F52" s="252"/>
      <c r="G52" s="252"/>
      <c r="H52" s="254"/>
    </row>
    <row r="53" spans="1:8" ht="22.5" customHeight="1" x14ac:dyDescent="0.25">
      <c r="A53" s="247">
        <v>1</v>
      </c>
      <c r="B53" s="248" t="s">
        <v>167</v>
      </c>
      <c r="C53" s="194" t="s">
        <v>163</v>
      </c>
      <c r="D53" s="247">
        <v>120</v>
      </c>
      <c r="E53" s="247">
        <v>131</v>
      </c>
      <c r="F53" s="247">
        <v>3.3</v>
      </c>
      <c r="G53" s="247">
        <v>4.43</v>
      </c>
      <c r="H53" s="249">
        <v>19.04</v>
      </c>
    </row>
    <row r="54" spans="1:8" ht="22.5" customHeight="1" x14ac:dyDescent="0.25">
      <c r="A54" s="247">
        <v>2</v>
      </c>
      <c r="B54" s="248" t="s">
        <v>34</v>
      </c>
      <c r="C54" s="194" t="s">
        <v>164</v>
      </c>
      <c r="D54" s="247">
        <v>210</v>
      </c>
      <c r="E54" s="247">
        <v>40</v>
      </c>
      <c r="F54" s="247">
        <v>0</v>
      </c>
      <c r="G54" s="247">
        <v>0</v>
      </c>
      <c r="H54" s="249">
        <v>9.98</v>
      </c>
    </row>
    <row r="55" spans="1:8" ht="22.5" customHeight="1" x14ac:dyDescent="0.25">
      <c r="A55" s="247">
        <v>3</v>
      </c>
      <c r="B55" s="248" t="s">
        <v>165</v>
      </c>
      <c r="C55" s="194" t="s">
        <v>29</v>
      </c>
      <c r="D55" s="247">
        <v>12</v>
      </c>
      <c r="E55" s="247">
        <v>30</v>
      </c>
      <c r="F55" s="247">
        <v>0.86</v>
      </c>
      <c r="G55" s="247">
        <v>0.28999999999999998</v>
      </c>
      <c r="H55" s="249">
        <v>5.78</v>
      </c>
    </row>
    <row r="56" spans="1:8" ht="22.5" customHeight="1" x14ac:dyDescent="0.25">
      <c r="A56" s="195"/>
      <c r="B56" s="250" t="s">
        <v>20</v>
      </c>
      <c r="C56" s="195"/>
      <c r="D56" s="195">
        <f>SUM(D53:D55)</f>
        <v>342</v>
      </c>
      <c r="E56" s="195">
        <f t="shared" ref="E56:H56" si="9">SUM(E53:E55)</f>
        <v>201</v>
      </c>
      <c r="F56" s="195">
        <f t="shared" si="9"/>
        <v>4.16</v>
      </c>
      <c r="G56" s="195">
        <f t="shared" si="9"/>
        <v>4.72</v>
      </c>
      <c r="H56" s="251">
        <f t="shared" si="9"/>
        <v>34.799999999999997</v>
      </c>
    </row>
    <row r="57" spans="1:8" ht="22.5" customHeight="1" x14ac:dyDescent="0.25">
      <c r="A57" s="252"/>
      <c r="B57" s="245" t="s">
        <v>74</v>
      </c>
      <c r="C57" s="196"/>
      <c r="D57" s="252"/>
      <c r="E57" s="252"/>
      <c r="F57" s="252"/>
      <c r="G57" s="252"/>
      <c r="H57" s="254"/>
    </row>
    <row r="58" spans="1:8" ht="22.5" customHeight="1" x14ac:dyDescent="0.25">
      <c r="A58" s="247">
        <v>1</v>
      </c>
      <c r="B58" s="248" t="s">
        <v>169</v>
      </c>
      <c r="C58" s="194" t="s">
        <v>163</v>
      </c>
      <c r="D58" s="247">
        <v>130</v>
      </c>
      <c r="E58" s="247">
        <v>118</v>
      </c>
      <c r="F58" s="247">
        <v>2.77</v>
      </c>
      <c r="G58" s="247">
        <v>4.12</v>
      </c>
      <c r="H58" s="249">
        <v>17.95</v>
      </c>
    </row>
    <row r="59" spans="1:8" ht="22.5" customHeight="1" x14ac:dyDescent="0.25">
      <c r="A59" s="247">
        <v>2</v>
      </c>
      <c r="B59" s="248" t="s">
        <v>34</v>
      </c>
      <c r="C59" s="194" t="s">
        <v>164</v>
      </c>
      <c r="D59" s="247">
        <v>210</v>
      </c>
      <c r="E59" s="247">
        <v>40</v>
      </c>
      <c r="F59" s="247">
        <v>0</v>
      </c>
      <c r="G59" s="247">
        <v>0</v>
      </c>
      <c r="H59" s="249">
        <v>9.98</v>
      </c>
    </row>
    <row r="60" spans="1:8" ht="22.5" customHeight="1" x14ac:dyDescent="0.25">
      <c r="A60" s="247">
        <v>3</v>
      </c>
      <c r="B60" s="248" t="s">
        <v>28</v>
      </c>
      <c r="C60" s="194" t="s">
        <v>29</v>
      </c>
      <c r="D60" s="247">
        <v>20</v>
      </c>
      <c r="E60" s="247">
        <v>50</v>
      </c>
      <c r="F60" s="247">
        <v>1.44</v>
      </c>
      <c r="G60" s="247">
        <v>0.49</v>
      </c>
      <c r="H60" s="249">
        <v>9.6199999999999992</v>
      </c>
    </row>
    <row r="61" spans="1:8" ht="22.5" customHeight="1" x14ac:dyDescent="0.25">
      <c r="A61" s="195"/>
      <c r="B61" s="250" t="s">
        <v>20</v>
      </c>
      <c r="C61" s="195"/>
      <c r="D61" s="195">
        <f>SUM(D58:D60)</f>
        <v>360</v>
      </c>
      <c r="E61" s="195">
        <f>SUM(E58:E60)</f>
        <v>208</v>
      </c>
      <c r="F61" s="195">
        <f>SUM(F58:F60)</f>
        <v>4.21</v>
      </c>
      <c r="G61" s="195">
        <f t="shared" ref="G61:H61" si="10">SUM(G58:G60)</f>
        <v>4.6100000000000003</v>
      </c>
      <c r="H61" s="251">
        <f t="shared" si="10"/>
        <v>37.549999999999997</v>
      </c>
    </row>
    <row r="62" spans="1:8" ht="22.5" customHeight="1" x14ac:dyDescent="0.25">
      <c r="A62" s="252"/>
      <c r="B62" s="245" t="s">
        <v>173</v>
      </c>
      <c r="C62" s="196"/>
      <c r="D62" s="252"/>
      <c r="E62" s="252"/>
      <c r="F62" s="252"/>
      <c r="G62" s="252"/>
      <c r="H62" s="254"/>
    </row>
    <row r="63" spans="1:8" ht="22.5" customHeight="1" x14ac:dyDescent="0.25">
      <c r="A63" s="247">
        <v>1</v>
      </c>
      <c r="B63" s="248" t="s">
        <v>49</v>
      </c>
      <c r="C63" s="194" t="s">
        <v>166</v>
      </c>
      <c r="D63" s="247">
        <v>100</v>
      </c>
      <c r="E63" s="247">
        <v>125</v>
      </c>
      <c r="F63" s="247">
        <v>3.48</v>
      </c>
      <c r="G63" s="247">
        <v>3.19</v>
      </c>
      <c r="H63" s="249">
        <v>21.29</v>
      </c>
    </row>
    <row r="64" spans="1:8" ht="22.5" customHeight="1" x14ac:dyDescent="0.25">
      <c r="A64" s="247">
        <v>2</v>
      </c>
      <c r="B64" s="248" t="s">
        <v>34</v>
      </c>
      <c r="C64" s="194" t="s">
        <v>164</v>
      </c>
      <c r="D64" s="247">
        <v>210</v>
      </c>
      <c r="E64" s="247">
        <v>40</v>
      </c>
      <c r="F64" s="247">
        <v>0</v>
      </c>
      <c r="G64" s="247">
        <v>0</v>
      </c>
      <c r="H64" s="249">
        <v>9.98</v>
      </c>
    </row>
    <row r="65" spans="1:8" ht="22.5" customHeight="1" x14ac:dyDescent="0.25">
      <c r="A65" s="247">
        <v>3</v>
      </c>
      <c r="B65" s="248" t="s">
        <v>28</v>
      </c>
      <c r="C65" s="194" t="s">
        <v>29</v>
      </c>
      <c r="D65" s="247">
        <v>14</v>
      </c>
      <c r="E65" s="247">
        <v>35</v>
      </c>
      <c r="F65" s="247">
        <v>1.01</v>
      </c>
      <c r="G65" s="247">
        <v>0.35</v>
      </c>
      <c r="H65" s="249">
        <v>6.73</v>
      </c>
    </row>
    <row r="66" spans="1:8" ht="22.5" customHeight="1" x14ac:dyDescent="0.25">
      <c r="A66" s="195"/>
      <c r="B66" s="250" t="s">
        <v>20</v>
      </c>
      <c r="C66" s="195"/>
      <c r="D66" s="195">
        <f>SUM(D63:D65)</f>
        <v>324</v>
      </c>
      <c r="E66" s="195">
        <f>SUM(E63:E65)</f>
        <v>200</v>
      </c>
      <c r="F66" s="195">
        <f>SUM(F63:F65)</f>
        <v>4.49</v>
      </c>
      <c r="G66" s="195">
        <f t="shared" ref="G66:H66" si="11">SUM(G63:G65)</f>
        <v>3.54</v>
      </c>
      <c r="H66" s="251">
        <f t="shared" si="11"/>
        <v>38</v>
      </c>
    </row>
    <row r="67" spans="1:8" ht="26.25" customHeight="1" x14ac:dyDescent="0.25">
      <c r="A67" s="362"/>
      <c r="B67" s="362"/>
      <c r="C67" s="362"/>
      <c r="D67" s="362"/>
      <c r="E67" s="362"/>
      <c r="F67" s="362"/>
      <c r="G67" s="362"/>
      <c r="H67" s="362"/>
    </row>
    <row r="68" spans="1:8" x14ac:dyDescent="0.25">
      <c r="A68" s="364" t="s">
        <v>174</v>
      </c>
      <c r="B68" s="364"/>
      <c r="C68" s="197"/>
      <c r="D68" s="197"/>
      <c r="E68" s="198" t="s">
        <v>86</v>
      </c>
      <c r="F68" s="198" t="s">
        <v>7</v>
      </c>
      <c r="G68" s="198" t="s">
        <v>8</v>
      </c>
      <c r="H68" s="198" t="s">
        <v>9</v>
      </c>
    </row>
    <row r="69" spans="1:8" x14ac:dyDescent="0.25">
      <c r="A69" s="364" t="s">
        <v>87</v>
      </c>
      <c r="B69" s="364"/>
      <c r="C69" s="199"/>
      <c r="D69" s="199"/>
      <c r="E69" s="198">
        <f>E11+E16+E21+E26+E31+E36+E41+E46+E51+E56+E61+E66</f>
        <v>2424</v>
      </c>
      <c r="F69" s="198">
        <f>F11+F16+F21+F26+F31+F36+F41+F46+F51+F56+F61+F66</f>
        <v>52.28</v>
      </c>
      <c r="G69" s="198">
        <f>G11+G16+G21+G26+G31+G36+G41+G46+G51+G56+G61+G66</f>
        <v>52.889999999999993</v>
      </c>
      <c r="H69" s="198">
        <f>H11+H16+H21+H26+H31+H36+H41+H46+H51+H56+H61+H66</f>
        <v>435.62</v>
      </c>
    </row>
    <row r="70" spans="1:8" x14ac:dyDescent="0.25">
      <c r="F70" s="190"/>
    </row>
    <row r="71" spans="1:8" x14ac:dyDescent="0.25">
      <c r="F71" s="190"/>
    </row>
    <row r="72" spans="1:8" x14ac:dyDescent="0.25">
      <c r="F72" s="190"/>
    </row>
    <row r="73" spans="1:8" x14ac:dyDescent="0.25">
      <c r="F73" s="190"/>
    </row>
    <row r="74" spans="1:8" x14ac:dyDescent="0.25">
      <c r="F74" s="190"/>
    </row>
    <row r="75" spans="1:8" x14ac:dyDescent="0.25">
      <c r="F75" s="190"/>
    </row>
    <row r="76" spans="1:8" x14ac:dyDescent="0.25">
      <c r="F76" s="190"/>
    </row>
    <row r="77" spans="1:8" x14ac:dyDescent="0.25">
      <c r="F77" s="190"/>
    </row>
    <row r="78" spans="1:8" x14ac:dyDescent="0.25">
      <c r="F78" s="190"/>
    </row>
    <row r="79" spans="1:8" x14ac:dyDescent="0.25">
      <c r="F79" s="190"/>
    </row>
    <row r="80" spans="1:8" x14ac:dyDescent="0.25">
      <c r="F80" s="190"/>
    </row>
    <row r="81" spans="6:6" x14ac:dyDescent="0.25">
      <c r="F81" s="190"/>
    </row>
    <row r="82" spans="6:6" x14ac:dyDescent="0.25">
      <c r="F82" s="190"/>
    </row>
    <row r="83" spans="6:6" x14ac:dyDescent="0.25">
      <c r="F83" s="190"/>
    </row>
    <row r="84" spans="6:6" x14ac:dyDescent="0.25">
      <c r="F84" s="190"/>
    </row>
    <row r="85" spans="6:6" x14ac:dyDescent="0.25">
      <c r="F85" s="190"/>
    </row>
    <row r="86" spans="6:6" x14ac:dyDescent="0.25">
      <c r="F86" s="190"/>
    </row>
    <row r="87" spans="6:6" x14ac:dyDescent="0.25">
      <c r="F87" s="190"/>
    </row>
    <row r="88" spans="6:6" x14ac:dyDescent="0.25">
      <c r="F88" s="190"/>
    </row>
    <row r="89" spans="6:6" x14ac:dyDescent="0.25">
      <c r="F89" s="190"/>
    </row>
    <row r="90" spans="6:6" x14ac:dyDescent="0.25">
      <c r="F90" s="190"/>
    </row>
    <row r="91" spans="6:6" x14ac:dyDescent="0.25">
      <c r="F91" s="190"/>
    </row>
    <row r="92" spans="6:6" x14ac:dyDescent="0.25">
      <c r="F92" s="190"/>
    </row>
    <row r="93" spans="6:6" x14ac:dyDescent="0.25">
      <c r="F93" s="190"/>
    </row>
    <row r="94" spans="6:6" x14ac:dyDescent="0.25">
      <c r="F94" s="190"/>
    </row>
    <row r="95" spans="6:6" x14ac:dyDescent="0.25">
      <c r="F95" s="190"/>
    </row>
    <row r="96" spans="6:6" x14ac:dyDescent="0.25">
      <c r="F96" s="190"/>
    </row>
    <row r="97" spans="6:6" x14ac:dyDescent="0.25">
      <c r="F97" s="190"/>
    </row>
    <row r="98" spans="6:6" x14ac:dyDescent="0.25">
      <c r="F98" s="190"/>
    </row>
    <row r="99" spans="6:6" x14ac:dyDescent="0.25">
      <c r="F99" s="190"/>
    </row>
    <row r="100" spans="6:6" x14ac:dyDescent="0.25">
      <c r="F100" s="190"/>
    </row>
    <row r="101" spans="6:6" x14ac:dyDescent="0.25">
      <c r="F101" s="190"/>
    </row>
    <row r="102" spans="6:6" x14ac:dyDescent="0.25">
      <c r="F102" s="190"/>
    </row>
    <row r="103" spans="6:6" x14ac:dyDescent="0.25">
      <c r="F103" s="190"/>
    </row>
    <row r="104" spans="6:6" x14ac:dyDescent="0.25">
      <c r="F104" s="190"/>
    </row>
    <row r="105" spans="6:6" x14ac:dyDescent="0.25">
      <c r="F105" s="190"/>
    </row>
    <row r="106" spans="6:6" x14ac:dyDescent="0.25">
      <c r="F106" s="190"/>
    </row>
    <row r="107" spans="6:6" x14ac:dyDescent="0.25">
      <c r="F107" s="190"/>
    </row>
    <row r="108" spans="6:6" x14ac:dyDescent="0.25">
      <c r="F108" s="190"/>
    </row>
    <row r="109" spans="6:6" x14ac:dyDescent="0.25">
      <c r="F109" s="190"/>
    </row>
    <row r="110" spans="6:6" x14ac:dyDescent="0.25">
      <c r="F110" s="190"/>
    </row>
    <row r="111" spans="6:6" x14ac:dyDescent="0.25">
      <c r="F111" s="190"/>
    </row>
    <row r="112" spans="6:6" x14ac:dyDescent="0.25">
      <c r="F112" s="190"/>
    </row>
    <row r="113" spans="6:6" x14ac:dyDescent="0.25">
      <c r="F113" s="190"/>
    </row>
    <row r="114" spans="6:6" x14ac:dyDescent="0.25">
      <c r="F114" s="190"/>
    </row>
    <row r="115" spans="6:6" x14ac:dyDescent="0.25">
      <c r="F115" s="190"/>
    </row>
    <row r="116" spans="6:6" x14ac:dyDescent="0.25">
      <c r="F116" s="190"/>
    </row>
    <row r="117" spans="6:6" x14ac:dyDescent="0.25">
      <c r="F117" s="190"/>
    </row>
    <row r="118" spans="6:6" x14ac:dyDescent="0.25">
      <c r="F118" s="190"/>
    </row>
    <row r="119" spans="6:6" x14ac:dyDescent="0.25">
      <c r="F119" s="190"/>
    </row>
    <row r="120" spans="6:6" x14ac:dyDescent="0.25">
      <c r="F120" s="190"/>
    </row>
    <row r="121" spans="6:6" x14ac:dyDescent="0.25">
      <c r="F121" s="190"/>
    </row>
    <row r="122" spans="6:6" x14ac:dyDescent="0.25">
      <c r="F122" s="190"/>
    </row>
    <row r="123" spans="6:6" x14ac:dyDescent="0.25">
      <c r="F123" s="190"/>
    </row>
    <row r="124" spans="6:6" x14ac:dyDescent="0.25">
      <c r="F124" s="190"/>
    </row>
    <row r="125" spans="6:6" x14ac:dyDescent="0.25">
      <c r="F125" s="190"/>
    </row>
    <row r="126" spans="6:6" x14ac:dyDescent="0.25">
      <c r="F126" s="190"/>
    </row>
    <row r="127" spans="6:6" x14ac:dyDescent="0.25">
      <c r="F127" s="190"/>
    </row>
    <row r="128" spans="6:6" x14ac:dyDescent="0.25">
      <c r="F128" s="190"/>
    </row>
    <row r="129" spans="6:6" x14ac:dyDescent="0.25">
      <c r="F129" s="190"/>
    </row>
    <row r="130" spans="6:6" x14ac:dyDescent="0.25">
      <c r="F130" s="190"/>
    </row>
    <row r="131" spans="6:6" x14ac:dyDescent="0.25">
      <c r="F131" s="190"/>
    </row>
    <row r="132" spans="6:6" x14ac:dyDescent="0.25">
      <c r="F132" s="190"/>
    </row>
    <row r="133" spans="6:6" x14ac:dyDescent="0.25">
      <c r="F133" s="190"/>
    </row>
    <row r="134" spans="6:6" x14ac:dyDescent="0.25">
      <c r="F134" s="190"/>
    </row>
    <row r="135" spans="6:6" x14ac:dyDescent="0.25">
      <c r="F135" s="190"/>
    </row>
    <row r="136" spans="6:6" x14ac:dyDescent="0.25">
      <c r="F136" s="190"/>
    </row>
    <row r="137" spans="6:6" x14ac:dyDescent="0.25">
      <c r="F137" s="190"/>
    </row>
    <row r="138" spans="6:6" x14ac:dyDescent="0.25">
      <c r="F138" s="190"/>
    </row>
    <row r="139" spans="6:6" x14ac:dyDescent="0.25">
      <c r="F139" s="190"/>
    </row>
    <row r="140" spans="6:6" x14ac:dyDescent="0.25">
      <c r="F140" s="190"/>
    </row>
    <row r="141" spans="6:6" x14ac:dyDescent="0.25">
      <c r="F141" s="190"/>
    </row>
    <row r="142" spans="6:6" x14ac:dyDescent="0.25">
      <c r="F142" s="190"/>
    </row>
    <row r="143" spans="6:6" x14ac:dyDescent="0.25">
      <c r="F143" s="190"/>
    </row>
    <row r="144" spans="6:6" x14ac:dyDescent="0.25">
      <c r="F144" s="190"/>
    </row>
    <row r="145" spans="6:6" x14ac:dyDescent="0.25">
      <c r="F145" s="190"/>
    </row>
    <row r="146" spans="6:6" x14ac:dyDescent="0.25">
      <c r="F146" s="190"/>
    </row>
  </sheetData>
  <mergeCells count="11">
    <mergeCell ref="A68:B68"/>
    <mergeCell ref="A69:B69"/>
    <mergeCell ref="A5:A6"/>
    <mergeCell ref="B5:B6"/>
    <mergeCell ref="C5:C6"/>
    <mergeCell ref="B3:G3"/>
    <mergeCell ref="B4:G4"/>
    <mergeCell ref="E5:E6"/>
    <mergeCell ref="F5:H5"/>
    <mergeCell ref="A67:H67"/>
    <mergeCell ref="D5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zoomScale="75" zoomScaleNormal="75" workbookViewId="0">
      <selection activeCell="G11" sqref="G11"/>
    </sheetView>
  </sheetViews>
  <sheetFormatPr defaultColWidth="8.85546875" defaultRowHeight="39.75" customHeight="1" x14ac:dyDescent="0.25"/>
  <cols>
    <col min="1" max="1" width="7.7109375" style="116" customWidth="1"/>
    <col min="2" max="2" width="70.85546875" style="118" customWidth="1"/>
    <col min="3" max="3" width="31.7109375" style="116" customWidth="1"/>
    <col min="4" max="8" width="14.28515625" style="116" customWidth="1"/>
    <col min="9" max="16384" width="8.85546875" style="116"/>
  </cols>
  <sheetData>
    <row r="1" spans="1:8" ht="39.75" customHeight="1" x14ac:dyDescent="0.25">
      <c r="F1" s="116" t="s">
        <v>248</v>
      </c>
    </row>
    <row r="2" spans="1:8" ht="32.25" customHeight="1" x14ac:dyDescent="0.25">
      <c r="A2" s="369" t="s">
        <v>95</v>
      </c>
      <c r="B2" s="369"/>
      <c r="C2" s="369"/>
      <c r="D2" s="369"/>
      <c r="E2" s="369"/>
      <c r="F2" s="369"/>
      <c r="G2" s="369"/>
      <c r="H2" s="130"/>
    </row>
    <row r="3" spans="1:8" s="126" customFormat="1" ht="24.75" customHeight="1" x14ac:dyDescent="0.25">
      <c r="A3" s="370" t="s">
        <v>242</v>
      </c>
      <c r="B3" s="370"/>
      <c r="C3" s="370"/>
      <c r="D3" s="370"/>
      <c r="E3" s="370"/>
      <c r="F3" s="370"/>
      <c r="G3" s="370"/>
    </row>
    <row r="4" spans="1:8" ht="27.75" customHeight="1" x14ac:dyDescent="0.25">
      <c r="A4" s="371" t="s">
        <v>1</v>
      </c>
      <c r="B4" s="371" t="s">
        <v>96</v>
      </c>
      <c r="C4" s="371" t="s">
        <v>4</v>
      </c>
      <c r="D4" s="371" t="s">
        <v>97</v>
      </c>
      <c r="E4" s="371" t="s">
        <v>5</v>
      </c>
      <c r="F4" s="371" t="s">
        <v>98</v>
      </c>
      <c r="G4" s="371"/>
      <c r="H4" s="371"/>
    </row>
    <row r="5" spans="1:8" ht="27.75" customHeight="1" x14ac:dyDescent="0.25">
      <c r="A5" s="371"/>
      <c r="B5" s="371"/>
      <c r="C5" s="371"/>
      <c r="D5" s="371"/>
      <c r="E5" s="371"/>
      <c r="F5" s="115" t="s">
        <v>7</v>
      </c>
      <c r="G5" s="115" t="s">
        <v>8</v>
      </c>
      <c r="H5" s="117" t="s">
        <v>9</v>
      </c>
    </row>
    <row r="6" spans="1:8" s="126" customFormat="1" ht="23.25" customHeight="1" x14ac:dyDescent="0.25">
      <c r="A6" s="131"/>
      <c r="B6" s="132" t="s">
        <v>10</v>
      </c>
      <c r="C6" s="133"/>
      <c r="D6" s="134"/>
      <c r="E6" s="134"/>
      <c r="F6" s="135"/>
      <c r="G6" s="135"/>
      <c r="H6" s="136"/>
    </row>
    <row r="7" spans="1:8" ht="24" customHeight="1" x14ac:dyDescent="0.25">
      <c r="A7" s="137">
        <v>1</v>
      </c>
      <c r="B7" s="138" t="s">
        <v>99</v>
      </c>
      <c r="C7" s="139" t="s">
        <v>100</v>
      </c>
      <c r="D7" s="140">
        <v>100</v>
      </c>
      <c r="E7" s="140">
        <v>205</v>
      </c>
      <c r="F7" s="141">
        <v>12.28</v>
      </c>
      <c r="G7" s="141">
        <v>10.72</v>
      </c>
      <c r="H7" s="142">
        <v>11.69</v>
      </c>
    </row>
    <row r="8" spans="1:8" ht="24.75" customHeight="1" x14ac:dyDescent="0.25">
      <c r="A8" s="143">
        <v>2</v>
      </c>
      <c r="B8" s="144" t="s">
        <v>24</v>
      </c>
      <c r="C8" s="139" t="s">
        <v>101</v>
      </c>
      <c r="D8" s="145">
        <v>180</v>
      </c>
      <c r="E8" s="145">
        <v>225</v>
      </c>
      <c r="F8" s="146">
        <v>6.25</v>
      </c>
      <c r="G8" s="146">
        <v>5.75</v>
      </c>
      <c r="H8" s="147">
        <v>38.32</v>
      </c>
    </row>
    <row r="9" spans="1:8" ht="24" customHeight="1" x14ac:dyDescent="0.25">
      <c r="A9" s="143">
        <v>3</v>
      </c>
      <c r="B9" s="144" t="s">
        <v>102</v>
      </c>
      <c r="C9" s="139" t="s">
        <v>103</v>
      </c>
      <c r="D9" s="145">
        <v>200</v>
      </c>
      <c r="E9" s="145">
        <v>66</v>
      </c>
      <c r="F9" s="146">
        <v>0.25</v>
      </c>
      <c r="G9" s="146">
        <v>7.0000000000000007E-2</v>
      </c>
      <c r="H9" s="147">
        <v>16.71</v>
      </c>
    </row>
    <row r="10" spans="1:8" ht="24" customHeight="1" x14ac:dyDescent="0.25">
      <c r="A10" s="143">
        <v>4</v>
      </c>
      <c r="B10" s="144" t="s">
        <v>17</v>
      </c>
      <c r="C10" s="139" t="s">
        <v>104</v>
      </c>
      <c r="D10" s="145">
        <v>33</v>
      </c>
      <c r="E10" s="145">
        <v>102</v>
      </c>
      <c r="F10" s="146">
        <v>1.81</v>
      </c>
      <c r="G10" s="146">
        <v>0.33</v>
      </c>
      <c r="H10" s="147">
        <v>14.85</v>
      </c>
    </row>
    <row r="11" spans="1:8" ht="24" customHeight="1" x14ac:dyDescent="0.25">
      <c r="A11" s="143">
        <v>5</v>
      </c>
      <c r="B11" s="144" t="s">
        <v>105</v>
      </c>
      <c r="C11" s="139"/>
      <c r="D11" s="145">
        <v>40</v>
      </c>
      <c r="E11" s="145">
        <v>144</v>
      </c>
      <c r="F11" s="146">
        <v>2.04</v>
      </c>
      <c r="G11" s="146">
        <v>2.08</v>
      </c>
      <c r="H11" s="147">
        <v>29.48</v>
      </c>
    </row>
    <row r="12" spans="1:8" s="126" customFormat="1" ht="23.25" customHeight="1" x14ac:dyDescent="0.25">
      <c r="A12" s="148"/>
      <c r="B12" s="149" t="s">
        <v>20</v>
      </c>
      <c r="C12" s="150"/>
      <c r="D12" s="151">
        <f t="shared" ref="D12:H12" si="0">SUM(D7:D11)</f>
        <v>553</v>
      </c>
      <c r="E12" s="151">
        <f>SUM(E7:E11)</f>
        <v>742</v>
      </c>
      <c r="F12" s="152">
        <f t="shared" si="0"/>
        <v>22.63</v>
      </c>
      <c r="G12" s="152">
        <f t="shared" si="0"/>
        <v>18.949999999999996</v>
      </c>
      <c r="H12" s="153">
        <f t="shared" si="0"/>
        <v>111.05</v>
      </c>
    </row>
    <row r="13" spans="1:8" s="126" customFormat="1" ht="23.25" customHeight="1" x14ac:dyDescent="0.25">
      <c r="A13" s="131"/>
      <c r="B13" s="132" t="s">
        <v>21</v>
      </c>
      <c r="C13" s="134"/>
      <c r="D13" s="134"/>
      <c r="E13" s="134"/>
      <c r="F13" s="134"/>
      <c r="G13" s="134"/>
      <c r="H13" s="154"/>
    </row>
    <row r="14" spans="1:8" ht="24" customHeight="1" x14ac:dyDescent="0.25">
      <c r="A14" s="155">
        <v>1</v>
      </c>
      <c r="B14" s="138" t="s">
        <v>47</v>
      </c>
      <c r="C14" s="140" t="s">
        <v>106</v>
      </c>
      <c r="D14" s="140">
        <v>100</v>
      </c>
      <c r="E14" s="140">
        <v>211</v>
      </c>
      <c r="F14" s="141">
        <v>12.84</v>
      </c>
      <c r="G14" s="141">
        <v>16.239999999999998</v>
      </c>
      <c r="H14" s="142">
        <v>3.76</v>
      </c>
    </row>
    <row r="15" spans="1:8" ht="23.25" customHeight="1" x14ac:dyDescent="0.25">
      <c r="A15" s="143">
        <v>2</v>
      </c>
      <c r="B15" s="144" t="s">
        <v>107</v>
      </c>
      <c r="C15" s="139" t="s">
        <v>108</v>
      </c>
      <c r="D15" s="145">
        <v>180</v>
      </c>
      <c r="E15" s="145">
        <v>175</v>
      </c>
      <c r="F15" s="146">
        <v>3.72</v>
      </c>
      <c r="G15" s="146">
        <v>6.55</v>
      </c>
      <c r="H15" s="147">
        <v>21.92</v>
      </c>
    </row>
    <row r="16" spans="1:8" ht="24" customHeight="1" x14ac:dyDescent="0.25">
      <c r="A16" s="143">
        <v>3</v>
      </c>
      <c r="B16" s="144" t="s">
        <v>82</v>
      </c>
      <c r="C16" s="139" t="s">
        <v>109</v>
      </c>
      <c r="D16" s="145">
        <v>220</v>
      </c>
      <c r="E16" s="145">
        <v>58</v>
      </c>
      <c r="F16" s="146">
        <v>0.24</v>
      </c>
      <c r="G16" s="146">
        <v>0.05</v>
      </c>
      <c r="H16" s="147">
        <v>15.16</v>
      </c>
    </row>
    <row r="17" spans="1:8" ht="24" customHeight="1" x14ac:dyDescent="0.25">
      <c r="A17" s="143">
        <v>4</v>
      </c>
      <c r="B17" s="144" t="s">
        <v>17</v>
      </c>
      <c r="C17" s="139" t="s">
        <v>104</v>
      </c>
      <c r="D17" s="145">
        <v>35</v>
      </c>
      <c r="E17" s="145">
        <v>108</v>
      </c>
      <c r="F17" s="146">
        <v>1.92</v>
      </c>
      <c r="G17" s="146">
        <v>0.35</v>
      </c>
      <c r="H17" s="147">
        <v>15.75</v>
      </c>
    </row>
    <row r="18" spans="1:8" ht="24" customHeight="1" x14ac:dyDescent="0.25">
      <c r="A18" s="156">
        <v>5</v>
      </c>
      <c r="B18" s="157" t="s">
        <v>110</v>
      </c>
      <c r="C18" s="14" t="s">
        <v>111</v>
      </c>
      <c r="D18" s="145">
        <v>50</v>
      </c>
      <c r="E18" s="158">
        <v>141</v>
      </c>
      <c r="F18" s="159">
        <v>3.93</v>
      </c>
      <c r="G18" s="159">
        <v>1.58</v>
      </c>
      <c r="H18" s="160">
        <v>27</v>
      </c>
    </row>
    <row r="19" spans="1:8" s="126" customFormat="1" ht="24" customHeight="1" x14ac:dyDescent="0.25">
      <c r="A19" s="148"/>
      <c r="B19" s="149" t="s">
        <v>20</v>
      </c>
      <c r="C19" s="161"/>
      <c r="D19" s="151">
        <f>SUM(D14:D18)</f>
        <v>585</v>
      </c>
      <c r="E19" s="151">
        <f t="shared" ref="E19:H19" si="1">SUM(E14:E18)</f>
        <v>693</v>
      </c>
      <c r="F19" s="152">
        <f t="shared" si="1"/>
        <v>22.65</v>
      </c>
      <c r="G19" s="152">
        <f t="shared" si="1"/>
        <v>24.770000000000003</v>
      </c>
      <c r="H19" s="153">
        <f t="shared" si="1"/>
        <v>83.59</v>
      </c>
    </row>
    <row r="20" spans="1:8" s="126" customFormat="1" ht="23.25" customHeight="1" x14ac:dyDescent="0.25">
      <c r="A20" s="131"/>
      <c r="B20" s="132" t="s">
        <v>30</v>
      </c>
      <c r="C20" s="134"/>
      <c r="D20" s="134"/>
      <c r="E20" s="134"/>
      <c r="F20" s="134"/>
      <c r="G20" s="134"/>
      <c r="H20" s="154"/>
    </row>
    <row r="21" spans="1:8" ht="24" customHeight="1" x14ac:dyDescent="0.25">
      <c r="A21" s="143">
        <v>1</v>
      </c>
      <c r="B21" s="144" t="s">
        <v>112</v>
      </c>
      <c r="C21" s="139" t="s">
        <v>113</v>
      </c>
      <c r="D21" s="145">
        <v>100</v>
      </c>
      <c r="E21" s="145">
        <v>234</v>
      </c>
      <c r="F21" s="146">
        <v>12.34</v>
      </c>
      <c r="G21" s="146">
        <v>14.54</v>
      </c>
      <c r="H21" s="147">
        <v>12.98</v>
      </c>
    </row>
    <row r="22" spans="1:8" ht="24" customHeight="1" x14ac:dyDescent="0.25">
      <c r="A22" s="143">
        <v>2</v>
      </c>
      <c r="B22" s="23" t="s">
        <v>114</v>
      </c>
      <c r="C22" s="97" t="s">
        <v>115</v>
      </c>
      <c r="D22" s="145">
        <v>210</v>
      </c>
      <c r="E22" s="145">
        <v>193</v>
      </c>
      <c r="F22" s="146">
        <v>5.64</v>
      </c>
      <c r="G22" s="146">
        <v>6.67</v>
      </c>
      <c r="H22" s="147">
        <v>27.06</v>
      </c>
    </row>
    <row r="23" spans="1:8" ht="24" customHeight="1" x14ac:dyDescent="0.25">
      <c r="A23" s="143">
        <v>3</v>
      </c>
      <c r="B23" s="144" t="s">
        <v>116</v>
      </c>
      <c r="C23" s="139" t="s">
        <v>68</v>
      </c>
      <c r="D23" s="145">
        <v>217</v>
      </c>
      <c r="E23" s="145">
        <v>54</v>
      </c>
      <c r="F23" s="146">
        <v>0.56000000000000005</v>
      </c>
      <c r="G23" s="146">
        <v>7.0000000000000007E-2</v>
      </c>
      <c r="H23" s="147">
        <v>13.59</v>
      </c>
    </row>
    <row r="24" spans="1:8" ht="24" customHeight="1" x14ac:dyDescent="0.25">
      <c r="A24" s="143">
        <v>4</v>
      </c>
      <c r="B24" s="144" t="s">
        <v>17</v>
      </c>
      <c r="C24" s="139" t="s">
        <v>104</v>
      </c>
      <c r="D24" s="145">
        <v>38</v>
      </c>
      <c r="E24" s="145">
        <v>118</v>
      </c>
      <c r="F24" s="146">
        <v>2.09</v>
      </c>
      <c r="G24" s="146">
        <v>0.38</v>
      </c>
      <c r="H24" s="147">
        <v>17.100000000000001</v>
      </c>
    </row>
    <row r="25" spans="1:8" s="126" customFormat="1" ht="23.25" customHeight="1" x14ac:dyDescent="0.25">
      <c r="A25" s="155"/>
      <c r="B25" s="162" t="s">
        <v>20</v>
      </c>
      <c r="C25" s="163"/>
      <c r="D25" s="164">
        <f t="shared" ref="D25:H25" si="2">SUM(D21:D24)</f>
        <v>565</v>
      </c>
      <c r="E25" s="164">
        <f t="shared" si="2"/>
        <v>599</v>
      </c>
      <c r="F25" s="165">
        <f t="shared" si="2"/>
        <v>20.63</v>
      </c>
      <c r="G25" s="165">
        <f t="shared" si="2"/>
        <v>21.66</v>
      </c>
      <c r="H25" s="166">
        <f t="shared" si="2"/>
        <v>70.72999999999999</v>
      </c>
    </row>
    <row r="26" spans="1:8" s="126" customFormat="1" ht="23.25" customHeight="1" x14ac:dyDescent="0.25">
      <c r="A26" s="134"/>
      <c r="B26" s="167" t="s">
        <v>38</v>
      </c>
      <c r="C26" s="134"/>
      <c r="D26" s="168"/>
      <c r="E26" s="168"/>
      <c r="F26" s="134"/>
      <c r="G26" s="134"/>
      <c r="H26" s="134"/>
    </row>
    <row r="27" spans="1:8" s="126" customFormat="1" ht="24" customHeight="1" x14ac:dyDescent="0.25">
      <c r="A27" s="143">
        <v>1</v>
      </c>
      <c r="B27" s="13" t="s">
        <v>75</v>
      </c>
      <c r="C27" s="139" t="s">
        <v>117</v>
      </c>
      <c r="D27" s="145">
        <v>100</v>
      </c>
      <c r="E27" s="145">
        <v>109</v>
      </c>
      <c r="F27" s="146">
        <v>9.77</v>
      </c>
      <c r="G27" s="146">
        <v>4.57</v>
      </c>
      <c r="H27" s="147">
        <v>9.14</v>
      </c>
    </row>
    <row r="28" spans="1:8" ht="32.25" customHeight="1" x14ac:dyDescent="0.25">
      <c r="A28" s="143">
        <v>2</v>
      </c>
      <c r="B28" s="23" t="s">
        <v>118</v>
      </c>
      <c r="C28" s="97" t="s">
        <v>119</v>
      </c>
      <c r="D28" s="145">
        <v>215</v>
      </c>
      <c r="E28" s="145">
        <v>259</v>
      </c>
      <c r="F28" s="146">
        <v>4.63</v>
      </c>
      <c r="G28" s="146">
        <v>7.29</v>
      </c>
      <c r="H28" s="147">
        <v>41.35</v>
      </c>
    </row>
    <row r="29" spans="1:8" ht="24" customHeight="1" x14ac:dyDescent="0.25">
      <c r="A29" s="143">
        <v>3</v>
      </c>
      <c r="B29" s="144" t="s">
        <v>120</v>
      </c>
      <c r="C29" s="139" t="s">
        <v>121</v>
      </c>
      <c r="D29" s="145">
        <v>200</v>
      </c>
      <c r="E29" s="145">
        <v>66</v>
      </c>
      <c r="F29" s="146">
        <v>0.2</v>
      </c>
      <c r="G29" s="146">
        <v>0.09</v>
      </c>
      <c r="H29" s="147">
        <v>16.43</v>
      </c>
    </row>
    <row r="30" spans="1:8" ht="24" customHeight="1" x14ac:dyDescent="0.25">
      <c r="A30" s="143">
        <v>4</v>
      </c>
      <c r="B30" s="144" t="s">
        <v>17</v>
      </c>
      <c r="C30" s="139" t="s">
        <v>104</v>
      </c>
      <c r="D30" s="145">
        <v>35</v>
      </c>
      <c r="E30" s="145">
        <v>108</v>
      </c>
      <c r="F30" s="146">
        <v>1.92</v>
      </c>
      <c r="G30" s="146">
        <v>0.35</v>
      </c>
      <c r="H30" s="147">
        <v>15.75</v>
      </c>
    </row>
    <row r="31" spans="1:8" ht="23.25" customHeight="1" x14ac:dyDescent="0.25">
      <c r="A31" s="169"/>
      <c r="B31" s="170" t="s">
        <v>20</v>
      </c>
      <c r="C31" s="171"/>
      <c r="D31" s="172">
        <f t="shared" ref="D31:H31" si="3">SUM(D27:D30)</f>
        <v>550</v>
      </c>
      <c r="E31" s="172">
        <f t="shared" si="3"/>
        <v>542</v>
      </c>
      <c r="F31" s="172">
        <f t="shared" si="3"/>
        <v>16.519999999999996</v>
      </c>
      <c r="G31" s="172">
        <f t="shared" si="3"/>
        <v>12.299999999999999</v>
      </c>
      <c r="H31" s="173">
        <f t="shared" si="3"/>
        <v>82.67</v>
      </c>
    </row>
    <row r="32" spans="1:8" s="126" customFormat="1" ht="23.25" customHeight="1" x14ac:dyDescent="0.25">
      <c r="A32" s="174"/>
      <c r="B32" s="175" t="s">
        <v>46</v>
      </c>
      <c r="C32" s="135"/>
      <c r="D32" s="135"/>
      <c r="E32" s="135"/>
      <c r="F32" s="135"/>
      <c r="G32" s="135"/>
      <c r="H32" s="136"/>
    </row>
    <row r="33" spans="1:10" s="127" customFormat="1" ht="23.25" customHeight="1" x14ac:dyDescent="0.25">
      <c r="A33" s="137">
        <v>1</v>
      </c>
      <c r="B33" s="138" t="s">
        <v>122</v>
      </c>
      <c r="C33" s="140" t="s">
        <v>123</v>
      </c>
      <c r="D33" s="140">
        <v>100</v>
      </c>
      <c r="E33" s="140">
        <v>88</v>
      </c>
      <c r="F33" s="141">
        <v>1.55</v>
      </c>
      <c r="G33" s="141">
        <v>5.08</v>
      </c>
      <c r="H33" s="142">
        <v>9.39</v>
      </c>
    </row>
    <row r="34" spans="1:10" ht="24" customHeight="1" x14ac:dyDescent="0.25">
      <c r="A34" s="143">
        <v>2</v>
      </c>
      <c r="B34" s="144" t="s">
        <v>124</v>
      </c>
      <c r="C34" s="139" t="s">
        <v>125</v>
      </c>
      <c r="D34" s="145">
        <v>100</v>
      </c>
      <c r="E34" s="145">
        <v>227</v>
      </c>
      <c r="F34" s="146">
        <v>12.6</v>
      </c>
      <c r="G34" s="146">
        <v>14.34</v>
      </c>
      <c r="H34" s="147">
        <v>11.48</v>
      </c>
    </row>
    <row r="35" spans="1:10" ht="29.25" customHeight="1" x14ac:dyDescent="0.25">
      <c r="A35" s="143">
        <v>3</v>
      </c>
      <c r="B35" s="23" t="s">
        <v>126</v>
      </c>
      <c r="C35" s="139" t="s">
        <v>127</v>
      </c>
      <c r="D35" s="145">
        <v>180</v>
      </c>
      <c r="E35" s="145">
        <v>189</v>
      </c>
      <c r="F35" s="146">
        <v>5.41</v>
      </c>
      <c r="G35" s="146">
        <v>6.64</v>
      </c>
      <c r="H35" s="147">
        <v>26.56</v>
      </c>
    </row>
    <row r="36" spans="1:10" ht="24" customHeight="1" x14ac:dyDescent="0.25">
      <c r="A36" s="143">
        <v>4</v>
      </c>
      <c r="B36" s="144" t="s">
        <v>26</v>
      </c>
      <c r="C36" s="139" t="s">
        <v>27</v>
      </c>
      <c r="D36" s="145">
        <v>217</v>
      </c>
      <c r="E36" s="145">
        <v>55</v>
      </c>
      <c r="F36" s="146">
        <v>0.36</v>
      </c>
      <c r="G36" s="146">
        <v>0.05</v>
      </c>
      <c r="H36" s="147">
        <v>14.07</v>
      </c>
    </row>
    <row r="37" spans="1:10" ht="24" customHeight="1" x14ac:dyDescent="0.25">
      <c r="A37" s="143">
        <v>5</v>
      </c>
      <c r="B37" s="23" t="s">
        <v>17</v>
      </c>
      <c r="C37" s="139" t="s">
        <v>104</v>
      </c>
      <c r="D37" s="145">
        <v>28</v>
      </c>
      <c r="E37" s="145">
        <v>87</v>
      </c>
      <c r="F37" s="146">
        <v>1.54</v>
      </c>
      <c r="G37" s="146">
        <v>0.28000000000000003</v>
      </c>
      <c r="H37" s="147">
        <v>12.6</v>
      </c>
    </row>
    <row r="38" spans="1:10" s="126" customFormat="1" ht="24" customHeight="1" x14ac:dyDescent="0.25">
      <c r="A38" s="176"/>
      <c r="B38" s="177" t="s">
        <v>20</v>
      </c>
      <c r="C38" s="161"/>
      <c r="D38" s="152">
        <f>SUM(D33:D37)</f>
        <v>625</v>
      </c>
      <c r="E38" s="152">
        <f>SUM(E33:E37)</f>
        <v>646</v>
      </c>
      <c r="F38" s="152">
        <f t="shared" ref="F38:H38" si="4">SUM(F33:F37)</f>
        <v>21.46</v>
      </c>
      <c r="G38" s="152">
        <f t="shared" si="4"/>
        <v>26.390000000000004</v>
      </c>
      <c r="H38" s="153">
        <f t="shared" si="4"/>
        <v>74.099999999999994</v>
      </c>
    </row>
    <row r="39" spans="1:10" s="126" customFormat="1" ht="23.25" customHeight="1" x14ac:dyDescent="0.25">
      <c r="A39" s="174"/>
      <c r="B39" s="175" t="s">
        <v>128</v>
      </c>
      <c r="C39" s="135"/>
      <c r="D39" s="135"/>
      <c r="E39" s="178"/>
      <c r="F39" s="178"/>
      <c r="G39" s="178"/>
      <c r="H39" s="179"/>
    </row>
    <row r="40" spans="1:10" s="126" customFormat="1" ht="31.5" x14ac:dyDescent="0.25">
      <c r="A40" s="180">
        <v>1</v>
      </c>
      <c r="B40" s="13" t="s">
        <v>129</v>
      </c>
      <c r="C40" s="95" t="s">
        <v>130</v>
      </c>
      <c r="D40" s="16">
        <v>280</v>
      </c>
      <c r="E40" s="16">
        <v>230</v>
      </c>
      <c r="F40" s="16">
        <v>7.83</v>
      </c>
      <c r="G40" s="16">
        <v>5.81</v>
      </c>
      <c r="H40" s="17">
        <v>43.25</v>
      </c>
    </row>
    <row r="41" spans="1:10" s="126" customFormat="1" ht="23.25" customHeight="1" x14ac:dyDescent="0.25">
      <c r="A41" s="180">
        <v>2</v>
      </c>
      <c r="B41" s="23" t="s">
        <v>14</v>
      </c>
      <c r="C41" s="139" t="s">
        <v>15</v>
      </c>
      <c r="D41" s="16">
        <v>222</v>
      </c>
      <c r="E41" s="16">
        <v>59</v>
      </c>
      <c r="F41" s="16">
        <v>0.26</v>
      </c>
      <c r="G41" s="16">
        <v>0.06</v>
      </c>
      <c r="H41" s="17">
        <v>15.27</v>
      </c>
    </row>
    <row r="42" spans="1:10" s="126" customFormat="1" ht="23.25" customHeight="1" x14ac:dyDescent="0.25">
      <c r="A42" s="180">
        <v>3</v>
      </c>
      <c r="B42" s="181" t="s">
        <v>17</v>
      </c>
      <c r="C42" s="139" t="s">
        <v>104</v>
      </c>
      <c r="D42" s="146">
        <v>40</v>
      </c>
      <c r="E42" s="145">
        <v>124</v>
      </c>
      <c r="F42" s="146">
        <v>2.2000000000000002</v>
      </c>
      <c r="G42" s="146">
        <v>0.4</v>
      </c>
      <c r="H42" s="147">
        <v>18</v>
      </c>
    </row>
    <row r="43" spans="1:10" s="126" customFormat="1" ht="23.25" customHeight="1" x14ac:dyDescent="0.25">
      <c r="A43" s="143">
        <v>4</v>
      </c>
      <c r="B43" s="13" t="s">
        <v>131</v>
      </c>
      <c r="C43" s="97"/>
      <c r="D43" s="16">
        <f>39*2</f>
        <v>78</v>
      </c>
      <c r="E43" s="16">
        <v>416</v>
      </c>
      <c r="F43" s="16">
        <v>4.68</v>
      </c>
      <c r="G43" s="16">
        <v>22.07</v>
      </c>
      <c r="H43" s="17">
        <v>49.37</v>
      </c>
    </row>
    <row r="44" spans="1:10" s="126" customFormat="1" ht="22.5" customHeight="1" x14ac:dyDescent="0.25">
      <c r="A44" s="176"/>
      <c r="B44" s="177" t="s">
        <v>20</v>
      </c>
      <c r="C44" s="161"/>
      <c r="D44" s="152">
        <f t="shared" ref="D44:H44" si="5">SUM(D40:D43)</f>
        <v>620</v>
      </c>
      <c r="E44" s="152">
        <f t="shared" si="5"/>
        <v>829</v>
      </c>
      <c r="F44" s="152">
        <f t="shared" si="5"/>
        <v>14.969999999999999</v>
      </c>
      <c r="G44" s="152">
        <f t="shared" si="5"/>
        <v>28.34</v>
      </c>
      <c r="H44" s="152">
        <f t="shared" si="5"/>
        <v>125.88999999999999</v>
      </c>
      <c r="I44" s="120"/>
      <c r="J44" s="182"/>
    </row>
    <row r="45" spans="1:10" s="126" customFormat="1" ht="23.25" customHeight="1" x14ac:dyDescent="0.25">
      <c r="A45" s="131"/>
      <c r="B45" s="132" t="s">
        <v>132</v>
      </c>
      <c r="C45" s="134"/>
      <c r="D45" s="134"/>
      <c r="E45" s="134"/>
      <c r="F45" s="134"/>
      <c r="G45" s="134"/>
      <c r="H45" s="154"/>
    </row>
    <row r="46" spans="1:10" ht="24" customHeight="1" x14ac:dyDescent="0.25">
      <c r="A46" s="143">
        <v>1</v>
      </c>
      <c r="B46" s="144" t="s">
        <v>99</v>
      </c>
      <c r="C46" s="139" t="s">
        <v>23</v>
      </c>
      <c r="D46" s="145">
        <v>100</v>
      </c>
      <c r="E46" s="145">
        <v>205</v>
      </c>
      <c r="F46" s="146">
        <v>12.28</v>
      </c>
      <c r="G46" s="146">
        <v>10.72</v>
      </c>
      <c r="H46" s="147">
        <v>11.69</v>
      </c>
    </row>
    <row r="47" spans="1:10" ht="24.75" customHeight="1" x14ac:dyDescent="0.25">
      <c r="A47" s="143">
        <v>2</v>
      </c>
      <c r="B47" s="144" t="s">
        <v>133</v>
      </c>
      <c r="C47" s="139" t="s">
        <v>134</v>
      </c>
      <c r="D47" s="145">
        <v>185</v>
      </c>
      <c r="E47" s="145">
        <v>238</v>
      </c>
      <c r="F47" s="146">
        <v>4.2</v>
      </c>
      <c r="G47" s="146">
        <v>7.07</v>
      </c>
      <c r="H47" s="147">
        <v>39.11</v>
      </c>
    </row>
    <row r="48" spans="1:10" ht="24" customHeight="1" x14ac:dyDescent="0.25">
      <c r="A48" s="143">
        <v>3</v>
      </c>
      <c r="B48" s="144" t="s">
        <v>43</v>
      </c>
      <c r="C48" s="139" t="s">
        <v>44</v>
      </c>
      <c r="D48" s="145">
        <v>215</v>
      </c>
      <c r="E48" s="145">
        <v>57</v>
      </c>
      <c r="F48" s="146">
        <v>0.2</v>
      </c>
      <c r="G48" s="146">
        <v>0.05</v>
      </c>
      <c r="H48" s="147">
        <v>15.01</v>
      </c>
    </row>
    <row r="49" spans="1:12" ht="24" customHeight="1" x14ac:dyDescent="0.25">
      <c r="A49" s="143">
        <v>4</v>
      </c>
      <c r="B49" s="23" t="s">
        <v>135</v>
      </c>
      <c r="C49" s="97" t="s">
        <v>29</v>
      </c>
      <c r="D49" s="145">
        <v>60</v>
      </c>
      <c r="E49" s="145">
        <v>150</v>
      </c>
      <c r="F49" s="146">
        <v>4.32</v>
      </c>
      <c r="G49" s="146">
        <v>1.48</v>
      </c>
      <c r="H49" s="147">
        <v>28.87</v>
      </c>
    </row>
    <row r="50" spans="1:12" s="126" customFormat="1" ht="23.25" customHeight="1" x14ac:dyDescent="0.25">
      <c r="A50" s="148"/>
      <c r="B50" s="149" t="s">
        <v>20</v>
      </c>
      <c r="C50" s="161"/>
      <c r="D50" s="151">
        <f t="shared" ref="D50:H50" si="6">SUM(D46:D49)</f>
        <v>560</v>
      </c>
      <c r="E50" s="151">
        <f t="shared" si="6"/>
        <v>650</v>
      </c>
      <c r="F50" s="152">
        <f t="shared" si="6"/>
        <v>21</v>
      </c>
      <c r="G50" s="152">
        <f t="shared" si="6"/>
        <v>19.32</v>
      </c>
      <c r="H50" s="153">
        <f t="shared" si="6"/>
        <v>94.68</v>
      </c>
    </row>
    <row r="51" spans="1:12" s="126" customFormat="1" ht="23.25" customHeight="1" x14ac:dyDescent="0.25">
      <c r="A51" s="174"/>
      <c r="B51" s="175" t="s">
        <v>64</v>
      </c>
      <c r="C51" s="135"/>
      <c r="D51" s="135"/>
      <c r="E51" s="135"/>
      <c r="F51" s="135"/>
      <c r="G51" s="135"/>
      <c r="H51" s="136"/>
    </row>
    <row r="52" spans="1:12" ht="26.25" customHeight="1" x14ac:dyDescent="0.25">
      <c r="A52" s="143">
        <v>1</v>
      </c>
      <c r="B52" s="144" t="s">
        <v>136</v>
      </c>
      <c r="C52" s="139" t="s">
        <v>137</v>
      </c>
      <c r="D52" s="145">
        <v>110</v>
      </c>
      <c r="E52" s="145">
        <v>275</v>
      </c>
      <c r="F52" s="146">
        <v>22.86</v>
      </c>
      <c r="G52" s="146">
        <v>16.829999999999998</v>
      </c>
      <c r="H52" s="147">
        <v>3.97</v>
      </c>
      <c r="L52" s="119"/>
    </row>
    <row r="53" spans="1:12" ht="36.75" customHeight="1" x14ac:dyDescent="0.25">
      <c r="A53" s="143">
        <v>2</v>
      </c>
      <c r="B53" s="144" t="s">
        <v>138</v>
      </c>
      <c r="C53" s="139" t="s">
        <v>139</v>
      </c>
      <c r="D53" s="145">
        <v>210</v>
      </c>
      <c r="E53" s="145">
        <v>253</v>
      </c>
      <c r="F53" s="146">
        <v>7.24</v>
      </c>
      <c r="G53" s="146">
        <v>6.41</v>
      </c>
      <c r="H53" s="147">
        <v>43.17</v>
      </c>
    </row>
    <row r="54" spans="1:12" ht="24" customHeight="1" x14ac:dyDescent="0.25">
      <c r="A54" s="143">
        <v>3</v>
      </c>
      <c r="B54" s="144" t="s">
        <v>140</v>
      </c>
      <c r="C54" s="139" t="s">
        <v>141</v>
      </c>
      <c r="D54" s="145">
        <v>200</v>
      </c>
      <c r="E54" s="145">
        <v>68</v>
      </c>
      <c r="F54" s="146">
        <v>0.18</v>
      </c>
      <c r="G54" s="146">
        <v>0.04</v>
      </c>
      <c r="H54" s="147">
        <v>16.59</v>
      </c>
    </row>
    <row r="55" spans="1:12" ht="24" customHeight="1" x14ac:dyDescent="0.25">
      <c r="A55" s="143">
        <v>4</v>
      </c>
      <c r="B55" s="23" t="s">
        <v>28</v>
      </c>
      <c r="C55" s="97" t="s">
        <v>29</v>
      </c>
      <c r="D55" s="145">
        <v>37</v>
      </c>
      <c r="E55" s="145">
        <v>93</v>
      </c>
      <c r="F55" s="146">
        <v>2.66</v>
      </c>
      <c r="G55" s="146">
        <v>0.91</v>
      </c>
      <c r="H55" s="147">
        <v>17.8</v>
      </c>
    </row>
    <row r="56" spans="1:12" s="126" customFormat="1" ht="23.25" customHeight="1" x14ac:dyDescent="0.25">
      <c r="A56" s="183"/>
      <c r="B56" s="184" t="s">
        <v>20</v>
      </c>
      <c r="C56" s="171"/>
      <c r="D56" s="185">
        <f t="shared" ref="D56:H56" si="7">SUM(D52:D55)</f>
        <v>557</v>
      </c>
      <c r="E56" s="185">
        <f t="shared" si="7"/>
        <v>689</v>
      </c>
      <c r="F56" s="172">
        <f t="shared" si="7"/>
        <v>32.94</v>
      </c>
      <c r="G56" s="172">
        <f t="shared" si="7"/>
        <v>24.189999999999998</v>
      </c>
      <c r="H56" s="173">
        <f t="shared" si="7"/>
        <v>81.53</v>
      </c>
    </row>
    <row r="57" spans="1:12" s="126" customFormat="1" ht="23.25" customHeight="1" x14ac:dyDescent="0.25">
      <c r="A57" s="131"/>
      <c r="B57" s="132" t="s">
        <v>69</v>
      </c>
      <c r="C57" s="134"/>
      <c r="D57" s="134"/>
      <c r="E57" s="134"/>
      <c r="F57" s="134"/>
      <c r="G57" s="134"/>
      <c r="H57" s="154"/>
    </row>
    <row r="58" spans="1:12" ht="23.25" customHeight="1" x14ac:dyDescent="0.25">
      <c r="A58" s="137">
        <v>1</v>
      </c>
      <c r="B58" s="138" t="s">
        <v>142</v>
      </c>
      <c r="C58" s="139" t="s">
        <v>143</v>
      </c>
      <c r="D58" s="140">
        <v>100</v>
      </c>
      <c r="E58" s="140">
        <v>83</v>
      </c>
      <c r="F58" s="141">
        <v>1.6</v>
      </c>
      <c r="G58" s="141">
        <v>5.07</v>
      </c>
      <c r="H58" s="142">
        <v>7.68</v>
      </c>
    </row>
    <row r="59" spans="1:12" ht="24" customHeight="1" x14ac:dyDescent="0.25">
      <c r="A59" s="143">
        <v>2</v>
      </c>
      <c r="B59" s="144" t="s">
        <v>144</v>
      </c>
      <c r="C59" s="139" t="s">
        <v>145</v>
      </c>
      <c r="D59" s="145">
        <v>220</v>
      </c>
      <c r="E59" s="145">
        <v>353</v>
      </c>
      <c r="F59" s="146">
        <v>15.23</v>
      </c>
      <c r="G59" s="146">
        <v>14.57</v>
      </c>
      <c r="H59" s="147">
        <v>44.45</v>
      </c>
    </row>
    <row r="60" spans="1:12" ht="24" customHeight="1" x14ac:dyDescent="0.25">
      <c r="A60" s="143">
        <v>3</v>
      </c>
      <c r="B60" s="144" t="s">
        <v>82</v>
      </c>
      <c r="C60" s="139" t="s">
        <v>15</v>
      </c>
      <c r="D60" s="146">
        <v>220</v>
      </c>
      <c r="E60" s="146">
        <v>58</v>
      </c>
      <c r="F60" s="146">
        <v>0.24</v>
      </c>
      <c r="G60" s="146">
        <v>0.05</v>
      </c>
      <c r="H60" s="147">
        <v>15.16</v>
      </c>
    </row>
    <row r="61" spans="1:12" ht="24" customHeight="1" x14ac:dyDescent="0.25">
      <c r="A61" s="143">
        <v>4</v>
      </c>
      <c r="B61" s="144" t="s">
        <v>17</v>
      </c>
      <c r="C61" s="139" t="s">
        <v>104</v>
      </c>
      <c r="D61" s="145">
        <v>28</v>
      </c>
      <c r="E61" s="145">
        <v>87</v>
      </c>
      <c r="F61" s="146">
        <v>1.54</v>
      </c>
      <c r="G61" s="146">
        <v>0.28000000000000003</v>
      </c>
      <c r="H61" s="147">
        <v>12.6</v>
      </c>
    </row>
    <row r="62" spans="1:12" s="126" customFormat="1" ht="23.25" customHeight="1" x14ac:dyDescent="0.25">
      <c r="A62" s="176"/>
      <c r="B62" s="177" t="s">
        <v>20</v>
      </c>
      <c r="C62" s="161"/>
      <c r="D62" s="152">
        <f>SUM(D58:D61)</f>
        <v>568</v>
      </c>
      <c r="E62" s="152">
        <f t="shared" ref="E62:H62" si="8">SUM(E58:E61)</f>
        <v>581</v>
      </c>
      <c r="F62" s="152">
        <f t="shared" si="8"/>
        <v>18.61</v>
      </c>
      <c r="G62" s="152">
        <f t="shared" si="8"/>
        <v>19.970000000000002</v>
      </c>
      <c r="H62" s="153">
        <f t="shared" si="8"/>
        <v>79.89</v>
      </c>
    </row>
    <row r="63" spans="1:12" s="126" customFormat="1" ht="23.25" customHeight="1" x14ac:dyDescent="0.25">
      <c r="A63" s="131"/>
      <c r="B63" s="132" t="s">
        <v>72</v>
      </c>
      <c r="C63" s="134"/>
      <c r="D63" s="134"/>
      <c r="E63" s="134"/>
      <c r="F63" s="134"/>
      <c r="G63" s="134"/>
      <c r="H63" s="154"/>
    </row>
    <row r="64" spans="1:12" ht="31.5" x14ac:dyDescent="0.25">
      <c r="A64" s="143">
        <v>1</v>
      </c>
      <c r="B64" s="144" t="s">
        <v>146</v>
      </c>
      <c r="C64" s="139" t="s">
        <v>147</v>
      </c>
      <c r="D64" s="145">
        <v>230</v>
      </c>
      <c r="E64" s="145">
        <v>273</v>
      </c>
      <c r="F64" s="146">
        <v>13.76</v>
      </c>
      <c r="G64" s="146">
        <v>14.92</v>
      </c>
      <c r="H64" s="147">
        <v>20.64</v>
      </c>
    </row>
    <row r="65" spans="1:8" ht="24" customHeight="1" x14ac:dyDescent="0.25">
      <c r="A65" s="143">
        <v>2</v>
      </c>
      <c r="B65" s="144" t="s">
        <v>14</v>
      </c>
      <c r="C65" s="139" t="s">
        <v>148</v>
      </c>
      <c r="D65" s="16">
        <v>222</v>
      </c>
      <c r="E65" s="16">
        <v>59</v>
      </c>
      <c r="F65" s="16">
        <v>0.26</v>
      </c>
      <c r="G65" s="16">
        <v>0.06</v>
      </c>
      <c r="H65" s="17">
        <v>15.27</v>
      </c>
    </row>
    <row r="66" spans="1:8" ht="24" customHeight="1" x14ac:dyDescent="0.25">
      <c r="A66" s="143">
        <v>3</v>
      </c>
      <c r="B66" s="144" t="s">
        <v>17</v>
      </c>
      <c r="C66" s="139" t="s">
        <v>104</v>
      </c>
      <c r="D66" s="145">
        <v>29</v>
      </c>
      <c r="E66" s="145">
        <v>90</v>
      </c>
      <c r="F66" s="146">
        <v>1.59</v>
      </c>
      <c r="G66" s="146">
        <v>0.28999999999999998</v>
      </c>
      <c r="H66" s="147">
        <v>13.05</v>
      </c>
    </row>
    <row r="67" spans="1:8" ht="24" customHeight="1" x14ac:dyDescent="0.25">
      <c r="A67" s="156">
        <v>4</v>
      </c>
      <c r="B67" s="157" t="s">
        <v>149</v>
      </c>
      <c r="C67" s="158" t="s">
        <v>150</v>
      </c>
      <c r="D67" s="158">
        <v>75</v>
      </c>
      <c r="E67" s="158">
        <v>210</v>
      </c>
      <c r="F67" s="159">
        <v>4.5599999999999996</v>
      </c>
      <c r="G67" s="159">
        <v>3.15</v>
      </c>
      <c r="H67" s="160">
        <v>40.590000000000003</v>
      </c>
    </row>
    <row r="68" spans="1:8" s="126" customFormat="1" ht="23.25" customHeight="1" x14ac:dyDescent="0.25">
      <c r="A68" s="176"/>
      <c r="B68" s="177" t="s">
        <v>20</v>
      </c>
      <c r="C68" s="161"/>
      <c r="D68" s="152">
        <f t="shared" ref="D68:H68" si="9">SUM(D64:D67)</f>
        <v>556</v>
      </c>
      <c r="E68" s="152">
        <f t="shared" si="9"/>
        <v>632</v>
      </c>
      <c r="F68" s="152">
        <f t="shared" si="9"/>
        <v>20.169999999999998</v>
      </c>
      <c r="G68" s="152">
        <f t="shared" si="9"/>
        <v>18.419999999999998</v>
      </c>
      <c r="H68" s="153">
        <f t="shared" si="9"/>
        <v>89.55</v>
      </c>
    </row>
    <row r="69" spans="1:8" s="126" customFormat="1" ht="23.25" customHeight="1" x14ac:dyDescent="0.25">
      <c r="A69" s="131"/>
      <c r="B69" s="132" t="s">
        <v>151</v>
      </c>
      <c r="C69" s="134"/>
      <c r="D69" s="134"/>
      <c r="E69" s="134"/>
      <c r="F69" s="134"/>
      <c r="G69" s="134"/>
      <c r="H69" s="154"/>
    </row>
    <row r="70" spans="1:8" ht="24" customHeight="1" x14ac:dyDescent="0.25">
      <c r="A70" s="143">
        <v>1</v>
      </c>
      <c r="B70" s="186" t="s">
        <v>152</v>
      </c>
      <c r="C70" s="139" t="s">
        <v>71</v>
      </c>
      <c r="D70" s="187">
        <v>100</v>
      </c>
      <c r="E70" s="16">
        <v>180</v>
      </c>
      <c r="F70" s="16">
        <v>9.7200000000000006</v>
      </c>
      <c r="G70" s="16">
        <v>10.86</v>
      </c>
      <c r="H70" s="17">
        <v>10.29</v>
      </c>
    </row>
    <row r="71" spans="1:8" ht="24" customHeight="1" x14ac:dyDescent="0.25">
      <c r="A71" s="143">
        <v>2</v>
      </c>
      <c r="B71" s="144" t="s">
        <v>24</v>
      </c>
      <c r="C71" s="139" t="s">
        <v>153</v>
      </c>
      <c r="D71" s="145">
        <v>180</v>
      </c>
      <c r="E71" s="145">
        <v>225</v>
      </c>
      <c r="F71" s="146">
        <v>6.26</v>
      </c>
      <c r="G71" s="146">
        <v>5.75</v>
      </c>
      <c r="H71" s="147">
        <v>38.44</v>
      </c>
    </row>
    <row r="72" spans="1:8" ht="24" customHeight="1" x14ac:dyDescent="0.25">
      <c r="A72" s="143">
        <v>3</v>
      </c>
      <c r="B72" s="144" t="s">
        <v>55</v>
      </c>
      <c r="C72" s="139" t="s">
        <v>56</v>
      </c>
      <c r="D72" s="145">
        <v>200</v>
      </c>
      <c r="E72" s="145">
        <v>77</v>
      </c>
      <c r="F72" s="146">
        <v>0.24</v>
      </c>
      <c r="G72" s="146">
        <v>0.19</v>
      </c>
      <c r="H72" s="147">
        <v>18.82</v>
      </c>
    </row>
    <row r="73" spans="1:8" ht="24" customHeight="1" x14ac:dyDescent="0.25">
      <c r="A73" s="143">
        <v>4</v>
      </c>
      <c r="B73" s="23" t="s">
        <v>17</v>
      </c>
      <c r="C73" s="139" t="s">
        <v>104</v>
      </c>
      <c r="D73" s="145">
        <v>34</v>
      </c>
      <c r="E73" s="145">
        <v>105</v>
      </c>
      <c r="F73" s="146">
        <v>1.87</v>
      </c>
      <c r="G73" s="146">
        <v>0.34</v>
      </c>
      <c r="H73" s="147">
        <v>15.3</v>
      </c>
    </row>
    <row r="74" spans="1:8" ht="24" customHeight="1" x14ac:dyDescent="0.25">
      <c r="A74" s="156">
        <v>5</v>
      </c>
      <c r="B74" s="157" t="s">
        <v>154</v>
      </c>
      <c r="C74" s="188"/>
      <c r="D74" s="158">
        <v>37</v>
      </c>
      <c r="E74" s="158">
        <v>171</v>
      </c>
      <c r="F74" s="159">
        <v>2.92</v>
      </c>
      <c r="G74" s="159">
        <v>7.4</v>
      </c>
      <c r="H74" s="160">
        <v>23.12</v>
      </c>
    </row>
    <row r="75" spans="1:8" s="126" customFormat="1" ht="23.25" customHeight="1" x14ac:dyDescent="0.25">
      <c r="A75" s="176"/>
      <c r="B75" s="177" t="s">
        <v>20</v>
      </c>
      <c r="C75" s="161"/>
      <c r="D75" s="152">
        <f>SUM(D70:D74)</f>
        <v>551</v>
      </c>
      <c r="E75" s="152">
        <f>SUM(E70:E74)</f>
        <v>758</v>
      </c>
      <c r="F75" s="152">
        <f t="shared" ref="F75:H75" si="10">SUM(F70:F74)</f>
        <v>21.009999999999998</v>
      </c>
      <c r="G75" s="152">
        <f t="shared" si="10"/>
        <v>24.54</v>
      </c>
      <c r="H75" s="152">
        <f t="shared" si="10"/>
        <v>105.97</v>
      </c>
    </row>
    <row r="76" spans="1:8" s="126" customFormat="1" ht="23.25" customHeight="1" x14ac:dyDescent="0.25">
      <c r="A76" s="131" t="s">
        <v>155</v>
      </c>
      <c r="B76" s="132" t="s">
        <v>156</v>
      </c>
      <c r="C76" s="134"/>
      <c r="D76" s="134"/>
      <c r="E76" s="134"/>
      <c r="F76" s="134"/>
      <c r="G76" s="134"/>
      <c r="H76" s="154"/>
    </row>
    <row r="77" spans="1:8" ht="24.75" customHeight="1" x14ac:dyDescent="0.25">
      <c r="A77" s="137">
        <v>1</v>
      </c>
      <c r="B77" s="144" t="s">
        <v>157</v>
      </c>
      <c r="C77" s="139" t="s">
        <v>158</v>
      </c>
      <c r="D77" s="145">
        <v>100</v>
      </c>
      <c r="E77" s="146">
        <v>98</v>
      </c>
      <c r="F77" s="146">
        <v>6.35</v>
      </c>
      <c r="G77" s="146">
        <v>7.55</v>
      </c>
      <c r="H77" s="147">
        <v>1.4</v>
      </c>
    </row>
    <row r="78" spans="1:8" ht="28.5" customHeight="1" x14ac:dyDescent="0.25">
      <c r="A78" s="143">
        <v>2</v>
      </c>
      <c r="B78" s="144" t="s">
        <v>126</v>
      </c>
      <c r="C78" s="139" t="s">
        <v>127</v>
      </c>
      <c r="D78" s="145">
        <v>180</v>
      </c>
      <c r="E78" s="145">
        <v>189</v>
      </c>
      <c r="F78" s="146">
        <v>5.41</v>
      </c>
      <c r="G78" s="146">
        <v>6.64</v>
      </c>
      <c r="H78" s="147">
        <v>26.56</v>
      </c>
    </row>
    <row r="79" spans="1:8" ht="24" customHeight="1" x14ac:dyDescent="0.25">
      <c r="A79" s="143">
        <v>3</v>
      </c>
      <c r="B79" s="144" t="s">
        <v>82</v>
      </c>
      <c r="C79" s="139" t="s">
        <v>15</v>
      </c>
      <c r="D79" s="146">
        <v>220</v>
      </c>
      <c r="E79" s="146">
        <v>58</v>
      </c>
      <c r="F79" s="146">
        <v>0.24</v>
      </c>
      <c r="G79" s="146">
        <v>0.05</v>
      </c>
      <c r="H79" s="147">
        <v>15.16</v>
      </c>
    </row>
    <row r="80" spans="1:8" ht="24" customHeight="1" x14ac:dyDescent="0.25">
      <c r="A80" s="143">
        <v>4</v>
      </c>
      <c r="B80" s="144" t="s">
        <v>17</v>
      </c>
      <c r="C80" s="139" t="s">
        <v>104</v>
      </c>
      <c r="D80" s="145">
        <v>24</v>
      </c>
      <c r="E80" s="145">
        <v>74</v>
      </c>
      <c r="F80" s="146">
        <v>1.32</v>
      </c>
      <c r="G80" s="146">
        <v>0.24</v>
      </c>
      <c r="H80" s="147">
        <v>10.8</v>
      </c>
    </row>
    <row r="81" spans="1:8" s="120" customFormat="1" ht="24" customHeight="1" x14ac:dyDescent="0.25">
      <c r="A81" s="129">
        <v>5</v>
      </c>
      <c r="B81" s="144" t="s">
        <v>159</v>
      </c>
      <c r="C81" s="139"/>
      <c r="D81" s="145">
        <v>28</v>
      </c>
      <c r="E81" s="146">
        <v>123</v>
      </c>
      <c r="F81" s="146">
        <v>1.1200000000000001</v>
      </c>
      <c r="G81" s="146">
        <v>5.04</v>
      </c>
      <c r="H81" s="147">
        <v>18.2</v>
      </c>
    </row>
    <row r="82" spans="1:8" s="126" customFormat="1" ht="23.25" customHeight="1" x14ac:dyDescent="0.25">
      <c r="A82" s="176"/>
      <c r="B82" s="177" t="s">
        <v>20</v>
      </c>
      <c r="C82" s="161"/>
      <c r="D82" s="152">
        <f t="shared" ref="D82:H82" si="11">SUM(D77:D81)</f>
        <v>552</v>
      </c>
      <c r="E82" s="152">
        <f t="shared" si="11"/>
        <v>542</v>
      </c>
      <c r="F82" s="152">
        <f t="shared" si="11"/>
        <v>14.440000000000001</v>
      </c>
      <c r="G82" s="152">
        <f t="shared" si="11"/>
        <v>19.52</v>
      </c>
      <c r="H82" s="153">
        <f t="shared" si="11"/>
        <v>72.12</v>
      </c>
    </row>
    <row r="83" spans="1:8" ht="21.75" customHeight="1" x14ac:dyDescent="0.25"/>
    <row r="84" spans="1:8" ht="21.75" customHeight="1" x14ac:dyDescent="0.25">
      <c r="B84" s="121" t="s">
        <v>85</v>
      </c>
      <c r="C84" s="122"/>
      <c r="D84" s="122"/>
      <c r="E84" s="123" t="s">
        <v>160</v>
      </c>
      <c r="F84" s="123" t="s">
        <v>7</v>
      </c>
      <c r="G84" s="123" t="s">
        <v>8</v>
      </c>
      <c r="H84" s="123" t="s">
        <v>9</v>
      </c>
    </row>
    <row r="85" spans="1:8" s="126" customFormat="1" ht="21.75" customHeight="1" x14ac:dyDescent="0.25">
      <c r="A85" s="124"/>
      <c r="B85" s="121" t="s">
        <v>87</v>
      </c>
      <c r="C85" s="123"/>
      <c r="D85" s="123"/>
      <c r="E85" s="125">
        <f>E12+E19+E25+E31+E38+E44+E50+E56+E62+E68+E75+E82</f>
        <v>7903</v>
      </c>
      <c r="F85" s="125">
        <f>F12+F19+F25+F31+F38+F44+F50+F56+F62+F68+F75+F82</f>
        <v>247.02999999999994</v>
      </c>
      <c r="G85" s="125">
        <f>G12+G19+G25+G31+G38+G44+G50+G56+G62+G68+G75+G82</f>
        <v>258.36999999999995</v>
      </c>
      <c r="H85" s="125">
        <f>H12+H19+H25+H31+H38+H44+H50+H56+H62+H68+H75+H82</f>
        <v>1071.77</v>
      </c>
    </row>
    <row r="86" spans="1:8" s="120" customFormat="1" ht="39.75" customHeight="1" x14ac:dyDescent="0.25">
      <c r="A86" s="116"/>
      <c r="B86" s="118"/>
      <c r="C86" s="116"/>
      <c r="D86" s="116"/>
      <c r="E86" s="116"/>
      <c r="F86" s="116"/>
      <c r="G86" s="116"/>
      <c r="H86" s="116"/>
    </row>
    <row r="87" spans="1:8" s="120" customFormat="1" ht="39.75" customHeight="1" x14ac:dyDescent="0.25">
      <c r="A87" s="116"/>
      <c r="B87" s="118"/>
      <c r="C87" s="116"/>
      <c r="D87" s="116"/>
      <c r="E87" s="116"/>
      <c r="F87" s="116"/>
      <c r="G87" s="116"/>
      <c r="H87" s="116"/>
    </row>
  </sheetData>
  <mergeCells count="8">
    <mergeCell ref="A2:G2"/>
    <mergeCell ref="A3:G3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zoomScale="75" zoomScaleNormal="75" workbookViewId="0">
      <selection activeCell="B7" sqref="B7"/>
    </sheetView>
  </sheetViews>
  <sheetFormatPr defaultColWidth="9" defaultRowHeight="15.75" outlineLevelRow="1" x14ac:dyDescent="0.25"/>
  <cols>
    <col min="1" max="1" width="9.7109375" style="1" customWidth="1"/>
    <col min="2" max="2" width="87.140625" style="1" customWidth="1"/>
    <col min="3" max="3" width="28.28515625" style="1" customWidth="1"/>
    <col min="4" max="4" width="17.85546875" style="1" customWidth="1"/>
    <col min="5" max="8" width="16.42578125" style="1" customWidth="1"/>
    <col min="9" max="16384" width="9" style="1"/>
  </cols>
  <sheetData>
    <row r="1" spans="1:8" x14ac:dyDescent="0.25">
      <c r="F1" s="349" t="s">
        <v>249</v>
      </c>
    </row>
    <row r="2" spans="1:8" ht="33.75" customHeight="1" x14ac:dyDescent="0.25">
      <c r="B2" s="351" t="s">
        <v>0</v>
      </c>
      <c r="C2" s="351"/>
      <c r="D2" s="351"/>
      <c r="E2" s="351"/>
      <c r="F2" s="351"/>
      <c r="G2" s="351"/>
      <c r="H2" s="351"/>
    </row>
    <row r="3" spans="1:8" ht="33.75" customHeight="1" x14ac:dyDescent="0.25">
      <c r="A3" s="351" t="s">
        <v>244</v>
      </c>
      <c r="B3" s="351"/>
      <c r="C3" s="351"/>
      <c r="D3" s="351"/>
      <c r="E3" s="351"/>
      <c r="F3" s="351"/>
      <c r="G3" s="351"/>
      <c r="H3" s="351"/>
    </row>
    <row r="4" spans="1:8" s="91" customFormat="1" ht="28.5" customHeight="1" x14ac:dyDescent="0.25">
      <c r="A4" s="352" t="s">
        <v>1</v>
      </c>
      <c r="B4" s="352" t="s">
        <v>2</v>
      </c>
      <c r="C4" s="352" t="s">
        <v>4</v>
      </c>
      <c r="D4" s="352" t="s">
        <v>3</v>
      </c>
      <c r="E4" s="352" t="s">
        <v>5</v>
      </c>
      <c r="F4" s="5" t="s">
        <v>6</v>
      </c>
      <c r="G4" s="6"/>
      <c r="H4" s="7"/>
    </row>
    <row r="5" spans="1:8" s="91" customFormat="1" ht="34.5" customHeight="1" x14ac:dyDescent="0.25">
      <c r="A5" s="353"/>
      <c r="B5" s="353"/>
      <c r="C5" s="353"/>
      <c r="D5" s="353"/>
      <c r="E5" s="353"/>
      <c r="F5" s="8" t="s">
        <v>7</v>
      </c>
      <c r="G5" s="8" t="s">
        <v>8</v>
      </c>
      <c r="H5" s="9" t="s">
        <v>9</v>
      </c>
    </row>
    <row r="6" spans="1:8" ht="24.75" customHeight="1" x14ac:dyDescent="0.25">
      <c r="A6" s="92"/>
      <c r="B6" s="10" t="s">
        <v>10</v>
      </c>
      <c r="C6" s="93"/>
      <c r="D6" s="11"/>
      <c r="E6" s="11"/>
      <c r="F6" s="11"/>
      <c r="G6" s="11"/>
      <c r="H6" s="12"/>
    </row>
    <row r="7" spans="1:8" ht="24.75" customHeight="1" x14ac:dyDescent="0.25">
      <c r="A7" s="209"/>
      <c r="B7" s="210" t="s">
        <v>175</v>
      </c>
      <c r="C7" s="63"/>
      <c r="D7" s="211"/>
      <c r="E7" s="211"/>
      <c r="F7" s="211"/>
      <c r="G7" s="211"/>
      <c r="H7" s="212"/>
    </row>
    <row r="8" spans="1:8" ht="28.5" customHeight="1" x14ac:dyDescent="0.25">
      <c r="A8" s="94">
        <v>1</v>
      </c>
      <c r="B8" s="13" t="s">
        <v>11</v>
      </c>
      <c r="C8" s="95" t="s">
        <v>12</v>
      </c>
      <c r="D8" s="16">
        <v>210</v>
      </c>
      <c r="E8" s="16">
        <v>297</v>
      </c>
      <c r="F8" s="16">
        <v>5.84</v>
      </c>
      <c r="G8" s="16">
        <v>11.89</v>
      </c>
      <c r="H8" s="17">
        <v>41.62</v>
      </c>
    </row>
    <row r="9" spans="1:8" ht="24" customHeight="1" x14ac:dyDescent="0.25">
      <c r="A9" s="94">
        <v>2</v>
      </c>
      <c r="B9" s="13" t="s">
        <v>14</v>
      </c>
      <c r="C9" s="139" t="s">
        <v>15</v>
      </c>
      <c r="D9" s="16">
        <v>222</v>
      </c>
      <c r="E9" s="16">
        <v>59</v>
      </c>
      <c r="F9" s="16">
        <v>0.26</v>
      </c>
      <c r="G9" s="16">
        <v>0.06</v>
      </c>
      <c r="H9" s="17">
        <v>15.27</v>
      </c>
    </row>
    <row r="10" spans="1:8" ht="25.5" customHeight="1" x14ac:dyDescent="0.25">
      <c r="A10" s="94">
        <v>3</v>
      </c>
      <c r="B10" s="13" t="s">
        <v>17</v>
      </c>
      <c r="C10" s="97" t="s">
        <v>18</v>
      </c>
      <c r="D10" s="16">
        <v>35</v>
      </c>
      <c r="E10" s="16">
        <v>108</v>
      </c>
      <c r="F10" s="16">
        <v>1.92</v>
      </c>
      <c r="G10" s="16">
        <v>3.5000000000000003E-2</v>
      </c>
      <c r="H10" s="17">
        <v>15.75</v>
      </c>
    </row>
    <row r="11" spans="1:8" ht="24.75" customHeight="1" x14ac:dyDescent="0.25">
      <c r="A11" s="94">
        <v>4</v>
      </c>
      <c r="B11" s="13" t="s">
        <v>19</v>
      </c>
      <c r="C11" s="97"/>
      <c r="D11" s="16">
        <v>50</v>
      </c>
      <c r="E11" s="16">
        <v>227</v>
      </c>
      <c r="F11" s="16">
        <v>2.2000000000000002</v>
      </c>
      <c r="G11" s="16">
        <v>13.6</v>
      </c>
      <c r="H11" s="17">
        <v>32</v>
      </c>
    </row>
    <row r="12" spans="1:8" s="91" customFormat="1" ht="24.75" customHeight="1" x14ac:dyDescent="0.25">
      <c r="A12" s="213"/>
      <c r="B12" s="214" t="s">
        <v>176</v>
      </c>
      <c r="C12" s="74"/>
      <c r="D12" s="22"/>
      <c r="E12" s="22"/>
      <c r="F12" s="22"/>
      <c r="G12" s="22"/>
      <c r="H12" s="215"/>
    </row>
    <row r="13" spans="1:8" s="91" customFormat="1" ht="24.75" customHeight="1" x14ac:dyDescent="0.25">
      <c r="A13" s="216">
        <v>1</v>
      </c>
      <c r="B13" s="217" t="s">
        <v>177</v>
      </c>
      <c r="C13" s="239" t="s">
        <v>178</v>
      </c>
      <c r="D13" s="25">
        <v>250</v>
      </c>
      <c r="E13" s="218">
        <v>142</v>
      </c>
      <c r="F13" s="219">
        <v>5.28</v>
      </c>
      <c r="G13" s="219">
        <v>4.42</v>
      </c>
      <c r="H13" s="219">
        <v>22.07</v>
      </c>
    </row>
    <row r="14" spans="1:8" s="91" customFormat="1" ht="24.75" customHeight="1" x14ac:dyDescent="0.25">
      <c r="A14" s="216">
        <v>2</v>
      </c>
      <c r="B14" s="217" t="s">
        <v>43</v>
      </c>
      <c r="C14" s="139" t="s">
        <v>44</v>
      </c>
      <c r="D14" s="25">
        <v>215</v>
      </c>
      <c r="E14" s="218">
        <v>57</v>
      </c>
      <c r="F14" s="219">
        <v>0.2</v>
      </c>
      <c r="G14" s="219">
        <v>0.05</v>
      </c>
      <c r="H14" s="219">
        <v>15.01</v>
      </c>
    </row>
    <row r="15" spans="1:8" s="91" customFormat="1" ht="24.75" customHeight="1" x14ac:dyDescent="0.25">
      <c r="A15" s="216">
        <v>3</v>
      </c>
      <c r="B15" s="220" t="s">
        <v>17</v>
      </c>
      <c r="C15" s="97" t="s">
        <v>179</v>
      </c>
      <c r="D15" s="16">
        <v>24</v>
      </c>
      <c r="E15" s="25">
        <v>74</v>
      </c>
      <c r="F15" s="25">
        <v>1.32</v>
      </c>
      <c r="G15" s="25">
        <v>0.24</v>
      </c>
      <c r="H15" s="27">
        <v>10.8</v>
      </c>
    </row>
    <row r="16" spans="1:8" s="91" customFormat="1" ht="24.75" customHeight="1" x14ac:dyDescent="0.25">
      <c r="A16" s="14">
        <v>4</v>
      </c>
      <c r="B16" s="220" t="s">
        <v>180</v>
      </c>
      <c r="C16" s="97" t="s">
        <v>181</v>
      </c>
      <c r="D16" s="16">
        <v>75</v>
      </c>
      <c r="E16" s="222">
        <v>189</v>
      </c>
      <c r="F16" s="223">
        <v>6.82</v>
      </c>
      <c r="G16" s="223">
        <v>5.83</v>
      </c>
      <c r="H16" s="223">
        <v>26.92</v>
      </c>
    </row>
    <row r="17" spans="1:8" ht="24.75" customHeight="1" x14ac:dyDescent="0.25">
      <c r="A17" s="221"/>
      <c r="B17" s="18" t="s">
        <v>20</v>
      </c>
      <c r="C17" s="99"/>
      <c r="D17" s="19">
        <f t="shared" ref="D17:H17" si="0">SUM(D8:D16)</f>
        <v>1081</v>
      </c>
      <c r="E17" s="19">
        <f t="shared" si="0"/>
        <v>1153</v>
      </c>
      <c r="F17" s="19">
        <f t="shared" si="0"/>
        <v>23.84</v>
      </c>
      <c r="G17" s="19">
        <f t="shared" si="0"/>
        <v>36.125</v>
      </c>
      <c r="H17" s="20">
        <f t="shared" si="0"/>
        <v>179.44</v>
      </c>
    </row>
    <row r="18" spans="1:8" ht="24.75" customHeight="1" x14ac:dyDescent="0.25">
      <c r="A18" s="92"/>
      <c r="B18" s="10" t="s">
        <v>21</v>
      </c>
      <c r="C18" s="93"/>
      <c r="D18" s="21"/>
      <c r="E18" s="21"/>
      <c r="F18" s="11"/>
      <c r="G18" s="11"/>
      <c r="H18" s="12"/>
    </row>
    <row r="19" spans="1:8" ht="24.75" customHeight="1" x14ac:dyDescent="0.25">
      <c r="A19" s="209"/>
      <c r="B19" s="210" t="s">
        <v>175</v>
      </c>
      <c r="C19" s="63"/>
      <c r="D19" s="32"/>
      <c r="E19" s="32"/>
      <c r="F19" s="211"/>
      <c r="G19" s="211"/>
      <c r="H19" s="212"/>
    </row>
    <row r="20" spans="1:8" ht="25.5" customHeight="1" x14ac:dyDescent="0.25">
      <c r="A20" s="94">
        <v>1</v>
      </c>
      <c r="B20" s="13" t="s">
        <v>22</v>
      </c>
      <c r="C20" s="139" t="s">
        <v>23</v>
      </c>
      <c r="D20" s="16">
        <v>100</v>
      </c>
      <c r="E20" s="16">
        <v>205</v>
      </c>
      <c r="F20" s="16">
        <v>12.28</v>
      </c>
      <c r="G20" s="16">
        <v>10.72</v>
      </c>
      <c r="H20" s="17">
        <v>11.69</v>
      </c>
    </row>
    <row r="21" spans="1:8" ht="24.75" customHeight="1" x14ac:dyDescent="0.25">
      <c r="A21" s="94">
        <v>2</v>
      </c>
      <c r="B21" s="13" t="s">
        <v>24</v>
      </c>
      <c r="C21" s="139" t="s">
        <v>25</v>
      </c>
      <c r="D21" s="16">
        <v>170</v>
      </c>
      <c r="E21" s="16">
        <v>213</v>
      </c>
      <c r="F21" s="16">
        <v>5.9</v>
      </c>
      <c r="G21" s="16">
        <v>5.43</v>
      </c>
      <c r="H21" s="17">
        <v>36.200000000000003</v>
      </c>
    </row>
    <row r="22" spans="1:8" ht="24.75" customHeight="1" x14ac:dyDescent="0.25">
      <c r="A22" s="14">
        <v>3</v>
      </c>
      <c r="B22" s="13" t="s">
        <v>26</v>
      </c>
      <c r="C22" s="139" t="s">
        <v>27</v>
      </c>
      <c r="D22" s="16">
        <v>217</v>
      </c>
      <c r="E22" s="16">
        <v>55</v>
      </c>
      <c r="F22" s="16">
        <v>0.36</v>
      </c>
      <c r="G22" s="16">
        <v>0.05</v>
      </c>
      <c r="H22" s="17">
        <v>14.07</v>
      </c>
    </row>
    <row r="23" spans="1:8" ht="24.75" customHeight="1" x14ac:dyDescent="0.25">
      <c r="A23" s="103">
        <v>4</v>
      </c>
      <c r="B23" s="13" t="s">
        <v>28</v>
      </c>
      <c r="C23" s="97" t="s">
        <v>29</v>
      </c>
      <c r="D23" s="16">
        <v>33</v>
      </c>
      <c r="E23" s="16">
        <v>83</v>
      </c>
      <c r="F23" s="16">
        <v>2.37</v>
      </c>
      <c r="G23" s="16">
        <v>0.81</v>
      </c>
      <c r="H23" s="17">
        <v>15.88</v>
      </c>
    </row>
    <row r="24" spans="1:8" s="91" customFormat="1" ht="24.75" customHeight="1" x14ac:dyDescent="0.25">
      <c r="A24" s="213"/>
      <c r="B24" s="214" t="s">
        <v>176</v>
      </c>
      <c r="C24" s="205"/>
      <c r="D24" s="22"/>
      <c r="E24" s="22"/>
      <c r="F24" s="22"/>
      <c r="G24" s="22"/>
      <c r="H24" s="215"/>
    </row>
    <row r="25" spans="1:8" s="91" customFormat="1" ht="24.75" customHeight="1" x14ac:dyDescent="0.25">
      <c r="A25" s="216">
        <v>1</v>
      </c>
      <c r="B25" s="217" t="s">
        <v>182</v>
      </c>
      <c r="C25" s="104" t="s">
        <v>183</v>
      </c>
      <c r="D25" s="25">
        <v>200</v>
      </c>
      <c r="E25" s="218">
        <v>83</v>
      </c>
      <c r="F25" s="219">
        <v>1.61</v>
      </c>
      <c r="G25" s="219">
        <v>2.2000000000000002</v>
      </c>
      <c r="H25" s="219">
        <v>15.75</v>
      </c>
    </row>
    <row r="26" spans="1:8" s="91" customFormat="1" ht="24.75" customHeight="1" x14ac:dyDescent="0.25">
      <c r="A26" s="14">
        <v>2</v>
      </c>
      <c r="B26" s="217" t="s">
        <v>140</v>
      </c>
      <c r="C26" s="139" t="s">
        <v>141</v>
      </c>
      <c r="D26" s="25">
        <v>200</v>
      </c>
      <c r="E26" s="218">
        <v>68</v>
      </c>
      <c r="F26" s="219">
        <v>0.18</v>
      </c>
      <c r="G26" s="219">
        <v>0.04</v>
      </c>
      <c r="H26" s="219">
        <v>16.59</v>
      </c>
    </row>
    <row r="27" spans="1:8" s="91" customFormat="1" ht="24.75" customHeight="1" x14ac:dyDescent="0.25">
      <c r="A27" s="14">
        <v>3</v>
      </c>
      <c r="B27" s="220" t="s">
        <v>17</v>
      </c>
      <c r="C27" s="97" t="s">
        <v>179</v>
      </c>
      <c r="D27" s="16">
        <v>28</v>
      </c>
      <c r="E27" s="25">
        <v>87</v>
      </c>
      <c r="F27" s="25">
        <v>1.54</v>
      </c>
      <c r="G27" s="25">
        <v>0.28000000000000003</v>
      </c>
      <c r="H27" s="27">
        <v>12.6</v>
      </c>
    </row>
    <row r="28" spans="1:8" s="91" customFormat="1" ht="24.75" customHeight="1" x14ac:dyDescent="0.25">
      <c r="A28" s="216">
        <v>4</v>
      </c>
      <c r="B28" s="220" t="s">
        <v>159</v>
      </c>
      <c r="C28" s="97"/>
      <c r="D28" s="16">
        <v>28</v>
      </c>
      <c r="E28" s="222">
        <v>123</v>
      </c>
      <c r="F28" s="223">
        <v>1.1200000000000001</v>
      </c>
      <c r="G28" s="223">
        <v>5.04</v>
      </c>
      <c r="H28" s="223">
        <v>18.2</v>
      </c>
    </row>
    <row r="29" spans="1:8" ht="24.75" customHeight="1" x14ac:dyDescent="0.25">
      <c r="A29" s="101"/>
      <c r="B29" s="18" t="s">
        <v>20</v>
      </c>
      <c r="C29" s="102"/>
      <c r="D29" s="22">
        <f t="shared" ref="D29:H29" si="1">SUM(D20:D28)</f>
        <v>976</v>
      </c>
      <c r="E29" s="22">
        <f t="shared" si="1"/>
        <v>917</v>
      </c>
      <c r="F29" s="22">
        <f t="shared" si="1"/>
        <v>25.36</v>
      </c>
      <c r="G29" s="22">
        <f t="shared" si="1"/>
        <v>24.569999999999997</v>
      </c>
      <c r="H29" s="215">
        <f t="shared" si="1"/>
        <v>140.97999999999999</v>
      </c>
    </row>
    <row r="30" spans="1:8" ht="24.75" customHeight="1" x14ac:dyDescent="0.25">
      <c r="A30" s="92"/>
      <c r="B30" s="10" t="s">
        <v>30</v>
      </c>
      <c r="C30" s="93"/>
      <c r="D30" s="11"/>
      <c r="E30" s="11"/>
      <c r="F30" s="11"/>
      <c r="G30" s="11"/>
      <c r="H30" s="12"/>
    </row>
    <row r="31" spans="1:8" ht="24.75" customHeight="1" x14ac:dyDescent="0.25">
      <c r="A31" s="209"/>
      <c r="B31" s="210" t="s">
        <v>175</v>
      </c>
      <c r="C31" s="63"/>
      <c r="D31" s="211"/>
      <c r="E31" s="211"/>
      <c r="F31" s="211"/>
      <c r="G31" s="211"/>
      <c r="H31" s="212"/>
    </row>
    <row r="32" spans="1:8" ht="42" customHeight="1" x14ac:dyDescent="0.25">
      <c r="A32" s="100">
        <v>1</v>
      </c>
      <c r="B32" s="13" t="s">
        <v>184</v>
      </c>
      <c r="C32" s="97" t="s">
        <v>32</v>
      </c>
      <c r="D32" s="16">
        <v>215</v>
      </c>
      <c r="E32" s="16">
        <v>249</v>
      </c>
      <c r="F32" s="16">
        <v>12.53</v>
      </c>
      <c r="G32" s="16">
        <v>13.57</v>
      </c>
      <c r="H32" s="17">
        <v>18.87</v>
      </c>
    </row>
    <row r="33" spans="1:8" ht="26.25" customHeight="1" x14ac:dyDescent="0.25">
      <c r="A33" s="94">
        <v>2</v>
      </c>
      <c r="B33" s="23" t="s">
        <v>34</v>
      </c>
      <c r="C33" s="139" t="s">
        <v>35</v>
      </c>
      <c r="D33" s="16">
        <v>210</v>
      </c>
      <c r="E33" s="16">
        <v>40</v>
      </c>
      <c r="F33" s="16">
        <v>0</v>
      </c>
      <c r="G33" s="16">
        <v>0</v>
      </c>
      <c r="H33" s="17">
        <v>9.98</v>
      </c>
    </row>
    <row r="34" spans="1:8" ht="26.25" customHeight="1" x14ac:dyDescent="0.25">
      <c r="A34" s="94">
        <v>3</v>
      </c>
      <c r="B34" s="13" t="s">
        <v>17</v>
      </c>
      <c r="C34" s="97" t="s">
        <v>18</v>
      </c>
      <c r="D34" s="16">
        <v>25</v>
      </c>
      <c r="E34" s="16">
        <v>77</v>
      </c>
      <c r="F34" s="16">
        <v>1.37</v>
      </c>
      <c r="G34" s="16">
        <v>0.25</v>
      </c>
      <c r="H34" s="17">
        <v>11.25</v>
      </c>
    </row>
    <row r="35" spans="1:8" ht="26.25" customHeight="1" x14ac:dyDescent="0.25">
      <c r="A35" s="94">
        <v>4</v>
      </c>
      <c r="B35" s="24" t="s">
        <v>36</v>
      </c>
      <c r="C35" s="97" t="s">
        <v>37</v>
      </c>
      <c r="D35" s="25">
        <v>50</v>
      </c>
      <c r="E35" s="25">
        <v>141</v>
      </c>
      <c r="F35" s="25">
        <v>3.93</v>
      </c>
      <c r="G35" s="25">
        <v>1.58</v>
      </c>
      <c r="H35" s="27">
        <v>26.99</v>
      </c>
    </row>
    <row r="36" spans="1:8" s="91" customFormat="1" ht="24.75" customHeight="1" x14ac:dyDescent="0.25">
      <c r="A36" s="213"/>
      <c r="B36" s="214" t="s">
        <v>176</v>
      </c>
      <c r="C36" s="205"/>
      <c r="D36" s="22"/>
      <c r="E36" s="22"/>
      <c r="F36" s="22"/>
      <c r="G36" s="22"/>
      <c r="H36" s="215"/>
    </row>
    <row r="37" spans="1:8" s="91" customFormat="1" ht="24.75" customHeight="1" x14ac:dyDescent="0.25">
      <c r="A37" s="216">
        <v>1</v>
      </c>
      <c r="B37" s="217" t="s">
        <v>185</v>
      </c>
      <c r="C37" s="104" t="s">
        <v>186</v>
      </c>
      <c r="D37" s="25">
        <v>250</v>
      </c>
      <c r="E37" s="25">
        <v>121</v>
      </c>
      <c r="F37" s="25">
        <v>2.62</v>
      </c>
      <c r="G37" s="25">
        <v>2.75</v>
      </c>
      <c r="H37" s="27">
        <v>16.88</v>
      </c>
    </row>
    <row r="38" spans="1:8" s="91" customFormat="1" ht="24.75" customHeight="1" x14ac:dyDescent="0.25">
      <c r="A38" s="14">
        <v>2</v>
      </c>
      <c r="B38" s="217" t="s">
        <v>187</v>
      </c>
      <c r="C38" s="139" t="s">
        <v>188</v>
      </c>
      <c r="D38" s="25">
        <v>200</v>
      </c>
      <c r="E38" s="25">
        <v>65</v>
      </c>
      <c r="F38" s="25">
        <v>0.13</v>
      </c>
      <c r="G38" s="25">
        <v>0.01</v>
      </c>
      <c r="H38" s="27">
        <v>15.39</v>
      </c>
    </row>
    <row r="39" spans="1:8" s="91" customFormat="1" ht="24.75" customHeight="1" x14ac:dyDescent="0.25">
      <c r="A39" s="216">
        <v>3</v>
      </c>
      <c r="B39" s="220" t="s">
        <v>17</v>
      </c>
      <c r="C39" s="97" t="s">
        <v>179</v>
      </c>
      <c r="D39" s="16">
        <v>32</v>
      </c>
      <c r="E39" s="25">
        <v>99</v>
      </c>
      <c r="F39" s="25">
        <v>1.76</v>
      </c>
      <c r="G39" s="25">
        <v>0.32</v>
      </c>
      <c r="H39" s="27">
        <v>14.4</v>
      </c>
    </row>
    <row r="40" spans="1:8" s="91" customFormat="1" ht="24.75" customHeight="1" x14ac:dyDescent="0.25">
      <c r="A40" s="14">
        <v>4</v>
      </c>
      <c r="B40" s="220" t="s">
        <v>189</v>
      </c>
      <c r="C40" s="97" t="s">
        <v>190</v>
      </c>
      <c r="D40" s="16">
        <v>80</v>
      </c>
      <c r="E40" s="25">
        <v>256</v>
      </c>
      <c r="F40" s="25">
        <v>5.56</v>
      </c>
      <c r="G40" s="25">
        <v>5.45</v>
      </c>
      <c r="H40" s="27">
        <v>45.6</v>
      </c>
    </row>
    <row r="41" spans="1:8" ht="24.75" customHeight="1" x14ac:dyDescent="0.25">
      <c r="A41" s="98"/>
      <c r="B41" s="18" t="s">
        <v>20</v>
      </c>
      <c r="C41" s="99"/>
      <c r="D41" s="19">
        <f t="shared" ref="D41:H41" si="2">SUM(D32:D40)</f>
        <v>1062</v>
      </c>
      <c r="E41" s="19">
        <f t="shared" si="2"/>
        <v>1048</v>
      </c>
      <c r="F41" s="19">
        <f t="shared" si="2"/>
        <v>27.9</v>
      </c>
      <c r="G41" s="19">
        <f t="shared" si="2"/>
        <v>23.93</v>
      </c>
      <c r="H41" s="20">
        <f t="shared" si="2"/>
        <v>159.36000000000001</v>
      </c>
    </row>
    <row r="42" spans="1:8" ht="24.75" customHeight="1" x14ac:dyDescent="0.25">
      <c r="A42" s="92"/>
      <c r="B42" s="10" t="s">
        <v>38</v>
      </c>
      <c r="C42" s="93"/>
      <c r="D42" s="21"/>
      <c r="E42" s="28"/>
      <c r="F42" s="30"/>
      <c r="G42" s="30"/>
      <c r="H42" s="30"/>
    </row>
    <row r="43" spans="1:8" ht="24.75" customHeight="1" x14ac:dyDescent="0.25">
      <c r="A43" s="209"/>
      <c r="B43" s="210" t="s">
        <v>175</v>
      </c>
      <c r="C43" s="63"/>
      <c r="D43" s="32"/>
      <c r="E43" s="224"/>
      <c r="F43" s="2"/>
      <c r="G43" s="14"/>
      <c r="H43" s="225"/>
    </row>
    <row r="44" spans="1:8" ht="24.75" customHeight="1" x14ac:dyDescent="0.25">
      <c r="A44" s="100">
        <v>1</v>
      </c>
      <c r="B44" s="32" t="s">
        <v>39</v>
      </c>
      <c r="C44" s="95" t="s">
        <v>40</v>
      </c>
      <c r="D44" s="64">
        <v>60</v>
      </c>
      <c r="E44" s="35">
        <v>18</v>
      </c>
      <c r="F44" s="36">
        <v>0.65</v>
      </c>
      <c r="G44" s="37">
        <v>0.05</v>
      </c>
      <c r="H44" s="36">
        <v>4.53</v>
      </c>
    </row>
    <row r="45" spans="1:8" ht="26.25" customHeight="1" x14ac:dyDescent="0.25">
      <c r="A45" s="94">
        <v>2</v>
      </c>
      <c r="B45" s="13" t="s">
        <v>191</v>
      </c>
      <c r="C45" s="139" t="s">
        <v>42</v>
      </c>
      <c r="D45" s="16">
        <v>180</v>
      </c>
      <c r="E45" s="16">
        <v>326</v>
      </c>
      <c r="F45" s="16">
        <v>12.5</v>
      </c>
      <c r="G45" s="16">
        <v>12.7</v>
      </c>
      <c r="H45" s="17">
        <v>40.1</v>
      </c>
    </row>
    <row r="46" spans="1:8" ht="24.75" customHeight="1" x14ac:dyDescent="0.25">
      <c r="A46" s="94">
        <v>3</v>
      </c>
      <c r="B46" s="13" t="s">
        <v>43</v>
      </c>
      <c r="C46" s="139" t="s">
        <v>44</v>
      </c>
      <c r="D46" s="16">
        <v>215</v>
      </c>
      <c r="E46" s="16">
        <v>57</v>
      </c>
      <c r="F46" s="16">
        <v>0.2</v>
      </c>
      <c r="G46" s="16">
        <v>0.05</v>
      </c>
      <c r="H46" s="17">
        <v>15.01</v>
      </c>
    </row>
    <row r="47" spans="1:8" ht="24.75" customHeight="1" x14ac:dyDescent="0.25">
      <c r="A47" s="14">
        <v>4</v>
      </c>
      <c r="B47" s="13" t="s">
        <v>17</v>
      </c>
      <c r="C47" s="97" t="s">
        <v>18</v>
      </c>
      <c r="D47" s="16">
        <v>31</v>
      </c>
      <c r="E47" s="38">
        <v>96</v>
      </c>
      <c r="F47" s="39">
        <v>1.7</v>
      </c>
      <c r="G47" s="38">
        <v>0.31</v>
      </c>
      <c r="H47" s="38">
        <v>13.95</v>
      </c>
    </row>
    <row r="48" spans="1:8" ht="24.75" customHeight="1" x14ac:dyDescent="0.25">
      <c r="A48" s="94">
        <v>5</v>
      </c>
      <c r="B48" s="24" t="s">
        <v>45</v>
      </c>
      <c r="C48" s="104"/>
      <c r="D48" s="25">
        <v>20</v>
      </c>
      <c r="E48" s="40">
        <v>99</v>
      </c>
      <c r="F48" s="41">
        <v>1.42</v>
      </c>
      <c r="G48" s="42">
        <v>4.5199999999999996</v>
      </c>
      <c r="H48" s="42">
        <v>8.6199999999999992</v>
      </c>
    </row>
    <row r="49" spans="1:9" s="91" customFormat="1" ht="24.75" customHeight="1" x14ac:dyDescent="0.25">
      <c r="A49" s="213"/>
      <c r="B49" s="214" t="s">
        <v>176</v>
      </c>
      <c r="C49" s="205"/>
      <c r="D49" s="22"/>
      <c r="E49" s="22"/>
      <c r="F49" s="22"/>
      <c r="G49" s="22"/>
      <c r="H49" s="215"/>
    </row>
    <row r="50" spans="1:9" s="91" customFormat="1" ht="24.75" customHeight="1" x14ac:dyDescent="0.25">
      <c r="A50" s="216">
        <v>1</v>
      </c>
      <c r="B50" s="217" t="s">
        <v>192</v>
      </c>
      <c r="C50" s="104" t="s">
        <v>183</v>
      </c>
      <c r="D50" s="25">
        <v>250</v>
      </c>
      <c r="E50" s="146">
        <v>105</v>
      </c>
      <c r="F50" s="226">
        <v>2.35</v>
      </c>
      <c r="G50" s="146">
        <v>2.86</v>
      </c>
      <c r="H50" s="146">
        <v>19.29</v>
      </c>
    </row>
    <row r="51" spans="1:9" s="91" customFormat="1" ht="24.75" customHeight="1" x14ac:dyDescent="0.25">
      <c r="A51" s="14">
        <v>2</v>
      </c>
      <c r="B51" s="13" t="s">
        <v>43</v>
      </c>
      <c r="C51" s="139" t="s">
        <v>44</v>
      </c>
      <c r="D51" s="16">
        <v>215</v>
      </c>
      <c r="E51" s="16">
        <v>57</v>
      </c>
      <c r="F51" s="16">
        <v>0.2</v>
      </c>
      <c r="G51" s="16">
        <v>0.05</v>
      </c>
      <c r="H51" s="17">
        <v>15.01</v>
      </c>
    </row>
    <row r="52" spans="1:9" s="91" customFormat="1" ht="24.75" customHeight="1" x14ac:dyDescent="0.25">
      <c r="A52" s="216">
        <v>3</v>
      </c>
      <c r="B52" s="220" t="s">
        <v>17</v>
      </c>
      <c r="C52" s="97" t="s">
        <v>179</v>
      </c>
      <c r="D52" s="16">
        <v>36</v>
      </c>
      <c r="E52" s="146">
        <v>112</v>
      </c>
      <c r="F52" s="226">
        <v>1.98</v>
      </c>
      <c r="G52" s="146">
        <v>0.36</v>
      </c>
      <c r="H52" s="146">
        <v>16.2</v>
      </c>
    </row>
    <row r="53" spans="1:9" s="91" customFormat="1" ht="24.75" customHeight="1" x14ac:dyDescent="0.25">
      <c r="A53" s="14">
        <v>4</v>
      </c>
      <c r="B53" s="220" t="s">
        <v>193</v>
      </c>
      <c r="C53" s="139" t="s">
        <v>194</v>
      </c>
      <c r="D53" s="16">
        <v>75</v>
      </c>
      <c r="E53" s="40">
        <v>216</v>
      </c>
      <c r="F53" s="180">
        <v>8.24</v>
      </c>
      <c r="G53" s="146">
        <v>7.11</v>
      </c>
      <c r="H53" s="146">
        <v>29.36</v>
      </c>
    </row>
    <row r="54" spans="1:9" ht="24.75" customHeight="1" x14ac:dyDescent="0.25">
      <c r="A54" s="105"/>
      <c r="B54" s="18" t="s">
        <v>20</v>
      </c>
      <c r="C54" s="106"/>
      <c r="D54" s="19">
        <f>SUM(D44:D53)</f>
        <v>1082</v>
      </c>
      <c r="E54" s="43">
        <f>SUM(E44:E53)</f>
        <v>1086</v>
      </c>
      <c r="F54" s="227">
        <f t="shared" ref="F54:H54" si="3">SUM(F44:F53)</f>
        <v>29.240000000000002</v>
      </c>
      <c r="G54" s="44">
        <f t="shared" si="3"/>
        <v>28.01</v>
      </c>
      <c r="H54" s="44">
        <f t="shared" si="3"/>
        <v>162.07</v>
      </c>
      <c r="I54" s="53"/>
    </row>
    <row r="55" spans="1:9" ht="24.75" customHeight="1" x14ac:dyDescent="0.25">
      <c r="A55" s="92"/>
      <c r="B55" s="10" t="s">
        <v>46</v>
      </c>
      <c r="C55" s="93"/>
      <c r="D55" s="11"/>
      <c r="E55" s="45"/>
      <c r="F55" s="45"/>
      <c r="G55" s="45"/>
      <c r="H55" s="46"/>
    </row>
    <row r="56" spans="1:9" ht="24.75" customHeight="1" x14ac:dyDescent="0.25">
      <c r="A56" s="209"/>
      <c r="B56" s="210" t="s">
        <v>175</v>
      </c>
      <c r="C56" s="63"/>
      <c r="D56" s="211"/>
      <c r="E56" s="228"/>
      <c r="F56" s="228"/>
      <c r="G56" s="228"/>
      <c r="H56" s="229"/>
    </row>
    <row r="57" spans="1:9" ht="24.75" customHeight="1" x14ac:dyDescent="0.25">
      <c r="A57" s="94">
        <v>1</v>
      </c>
      <c r="B57" s="13" t="s">
        <v>47</v>
      </c>
      <c r="C57" s="139" t="s">
        <v>48</v>
      </c>
      <c r="D57" s="16">
        <v>100</v>
      </c>
      <c r="E57" s="16">
        <v>211</v>
      </c>
      <c r="F57" s="16">
        <v>12.84</v>
      </c>
      <c r="G57" s="16">
        <v>16.239999999999998</v>
      </c>
      <c r="H57" s="16">
        <v>3.76</v>
      </c>
    </row>
    <row r="58" spans="1:9" ht="27.75" customHeight="1" x14ac:dyDescent="0.25">
      <c r="A58" s="94">
        <v>2</v>
      </c>
      <c r="B58" s="13" t="s">
        <v>49</v>
      </c>
      <c r="C58" s="139" t="s">
        <v>25</v>
      </c>
      <c r="D58" s="16">
        <v>170</v>
      </c>
      <c r="E58" s="16">
        <v>213</v>
      </c>
      <c r="F58" s="16">
        <v>5.9</v>
      </c>
      <c r="G58" s="16">
        <v>5.43</v>
      </c>
      <c r="H58" s="17">
        <v>36.200000000000003</v>
      </c>
    </row>
    <row r="59" spans="1:9" ht="24.75" customHeight="1" x14ac:dyDescent="0.25">
      <c r="A59" s="94">
        <v>3</v>
      </c>
      <c r="B59" s="13" t="s">
        <v>14</v>
      </c>
      <c r="C59" s="139" t="s">
        <v>15</v>
      </c>
      <c r="D59" s="16">
        <v>222</v>
      </c>
      <c r="E59" s="16">
        <v>59</v>
      </c>
      <c r="F59" s="16">
        <v>0.26</v>
      </c>
      <c r="G59" s="16">
        <v>0.06</v>
      </c>
      <c r="H59" s="17">
        <v>15.27</v>
      </c>
    </row>
    <row r="60" spans="1:9" ht="24.75" customHeight="1" x14ac:dyDescent="0.25">
      <c r="A60" s="14">
        <v>4</v>
      </c>
      <c r="B60" s="13" t="s">
        <v>17</v>
      </c>
      <c r="C60" s="97" t="s">
        <v>18</v>
      </c>
      <c r="D60" s="16">
        <v>25</v>
      </c>
      <c r="E60" s="16">
        <v>77</v>
      </c>
      <c r="F60" s="16">
        <v>1.37</v>
      </c>
      <c r="G60" s="16">
        <v>0.25</v>
      </c>
      <c r="H60" s="17">
        <v>11.25</v>
      </c>
    </row>
    <row r="61" spans="1:9" s="91" customFormat="1" ht="24.75" customHeight="1" x14ac:dyDescent="0.25">
      <c r="A61" s="213"/>
      <c r="B61" s="214" t="s">
        <v>176</v>
      </c>
      <c r="C61" s="205"/>
      <c r="D61" s="22"/>
      <c r="E61" s="22"/>
      <c r="F61" s="22"/>
      <c r="G61" s="22"/>
      <c r="H61" s="215"/>
    </row>
    <row r="62" spans="1:9" s="91" customFormat="1" ht="24.75" customHeight="1" x14ac:dyDescent="0.25">
      <c r="A62" s="216">
        <v>1</v>
      </c>
      <c r="B62" s="217" t="s">
        <v>195</v>
      </c>
      <c r="C62" s="104" t="s">
        <v>196</v>
      </c>
      <c r="D62" s="25">
        <v>250</v>
      </c>
      <c r="E62" s="218">
        <v>109</v>
      </c>
      <c r="F62" s="219">
        <v>1.84</v>
      </c>
      <c r="G62" s="219">
        <v>5.48</v>
      </c>
      <c r="H62" s="219">
        <v>10.52</v>
      </c>
    </row>
    <row r="63" spans="1:9" s="91" customFormat="1" ht="24.75" customHeight="1" x14ac:dyDescent="0.25">
      <c r="A63" s="14">
        <v>2</v>
      </c>
      <c r="B63" s="217" t="s">
        <v>55</v>
      </c>
      <c r="C63" s="104" t="s">
        <v>56</v>
      </c>
      <c r="D63" s="25">
        <v>200</v>
      </c>
      <c r="E63" s="218">
        <v>77</v>
      </c>
      <c r="F63" s="219">
        <v>0.24</v>
      </c>
      <c r="G63" s="219">
        <v>0.19</v>
      </c>
      <c r="H63" s="219">
        <v>18.82</v>
      </c>
    </row>
    <row r="64" spans="1:9" s="91" customFormat="1" ht="24.75" customHeight="1" x14ac:dyDescent="0.25">
      <c r="A64" s="216">
        <v>3</v>
      </c>
      <c r="B64" s="220" t="s">
        <v>17</v>
      </c>
      <c r="C64" s="97" t="s">
        <v>197</v>
      </c>
      <c r="D64" s="16">
        <v>38</v>
      </c>
      <c r="E64" s="14">
        <v>118</v>
      </c>
      <c r="F64" s="223">
        <v>2.09</v>
      </c>
      <c r="G64" s="223">
        <v>0.38</v>
      </c>
      <c r="H64" s="223">
        <v>17.100000000000001</v>
      </c>
    </row>
    <row r="65" spans="1:8" s="91" customFormat="1" ht="24.75" customHeight="1" x14ac:dyDescent="0.25">
      <c r="A65" s="216">
        <v>4</v>
      </c>
      <c r="B65" s="217" t="s">
        <v>198</v>
      </c>
      <c r="C65" s="104" t="s">
        <v>199</v>
      </c>
      <c r="D65" s="25">
        <v>100</v>
      </c>
      <c r="E65" s="218">
        <v>366</v>
      </c>
      <c r="F65" s="219">
        <v>7.38</v>
      </c>
      <c r="G65" s="219">
        <v>14.68</v>
      </c>
      <c r="H65" s="219">
        <v>50.84</v>
      </c>
    </row>
    <row r="66" spans="1:8" ht="24.75" customHeight="1" x14ac:dyDescent="0.25">
      <c r="A66" s="107"/>
      <c r="B66" s="47" t="s">
        <v>20</v>
      </c>
      <c r="C66" s="82"/>
      <c r="D66" s="19">
        <f t="shared" ref="D66:H66" si="4">SUM(D57:D65)</f>
        <v>1105</v>
      </c>
      <c r="E66" s="19">
        <f t="shared" si="4"/>
        <v>1230</v>
      </c>
      <c r="F66" s="19">
        <f t="shared" si="4"/>
        <v>31.92</v>
      </c>
      <c r="G66" s="19">
        <f t="shared" si="4"/>
        <v>42.709999999999994</v>
      </c>
      <c r="H66" s="19">
        <f t="shared" si="4"/>
        <v>163.76</v>
      </c>
    </row>
    <row r="67" spans="1:8" ht="24.75" customHeight="1" x14ac:dyDescent="0.25">
      <c r="A67" s="108"/>
      <c r="B67" s="49" t="s">
        <v>170</v>
      </c>
      <c r="C67" s="109"/>
      <c r="D67" s="45"/>
      <c r="E67" s="45"/>
      <c r="F67" s="45"/>
      <c r="G67" s="45"/>
      <c r="H67" s="46"/>
    </row>
    <row r="68" spans="1:8" ht="24.75" customHeight="1" x14ac:dyDescent="0.25">
      <c r="A68" s="230"/>
      <c r="B68" s="231" t="s">
        <v>175</v>
      </c>
      <c r="C68" s="206"/>
      <c r="D68" s="228"/>
      <c r="E68" s="228"/>
      <c r="F68" s="228"/>
      <c r="G68" s="228"/>
      <c r="H68" s="229"/>
    </row>
    <row r="69" spans="1:8" ht="31.5" x14ac:dyDescent="0.25">
      <c r="A69" s="100">
        <v>1</v>
      </c>
      <c r="B69" s="13" t="s">
        <v>51</v>
      </c>
      <c r="C69" s="97" t="s">
        <v>52</v>
      </c>
      <c r="D69" s="16">
        <v>110</v>
      </c>
      <c r="E69" s="16">
        <v>100</v>
      </c>
      <c r="F69" s="16">
        <v>6.42</v>
      </c>
      <c r="G69" s="16">
        <v>7.56</v>
      </c>
      <c r="H69" s="17">
        <v>1.59</v>
      </c>
    </row>
    <row r="70" spans="1:8" ht="24.75" customHeight="1" x14ac:dyDescent="0.25">
      <c r="A70" s="94">
        <v>2</v>
      </c>
      <c r="B70" s="13" t="s">
        <v>53</v>
      </c>
      <c r="C70" s="97" t="s">
        <v>54</v>
      </c>
      <c r="D70" s="16">
        <v>180</v>
      </c>
      <c r="E70" s="16">
        <v>189</v>
      </c>
      <c r="F70" s="16">
        <v>5.41</v>
      </c>
      <c r="G70" s="16">
        <v>6.64</v>
      </c>
      <c r="H70" s="17">
        <v>26.56</v>
      </c>
    </row>
    <row r="71" spans="1:8" ht="24.75" customHeight="1" x14ac:dyDescent="0.25">
      <c r="A71" s="14">
        <v>3</v>
      </c>
      <c r="B71" s="13" t="s">
        <v>55</v>
      </c>
      <c r="C71" s="97" t="s">
        <v>56</v>
      </c>
      <c r="D71" s="16">
        <v>200</v>
      </c>
      <c r="E71" s="16">
        <v>77</v>
      </c>
      <c r="F71" s="16">
        <v>0.24</v>
      </c>
      <c r="G71" s="16">
        <v>0.19</v>
      </c>
      <c r="H71" s="17">
        <v>18.82</v>
      </c>
    </row>
    <row r="72" spans="1:8" ht="24.75" customHeight="1" x14ac:dyDescent="0.25">
      <c r="A72" s="94">
        <v>4</v>
      </c>
      <c r="B72" s="13" t="s">
        <v>17</v>
      </c>
      <c r="C72" s="97" t="s">
        <v>18</v>
      </c>
      <c r="D72" s="16">
        <v>32</v>
      </c>
      <c r="E72" s="16">
        <v>99</v>
      </c>
      <c r="F72" s="16">
        <v>1.76</v>
      </c>
      <c r="G72" s="16">
        <v>0.32</v>
      </c>
      <c r="H72" s="16">
        <v>14.4</v>
      </c>
    </row>
    <row r="73" spans="1:8" s="91" customFormat="1" ht="24.75" customHeight="1" x14ac:dyDescent="0.25">
      <c r="A73" s="213"/>
      <c r="B73" s="214" t="s">
        <v>200</v>
      </c>
      <c r="C73" s="205"/>
      <c r="D73" s="22"/>
      <c r="E73" s="22"/>
      <c r="F73" s="22"/>
      <c r="G73" s="22"/>
      <c r="H73" s="215"/>
    </row>
    <row r="74" spans="1:8" s="91" customFormat="1" ht="24.75" customHeight="1" x14ac:dyDescent="0.25">
      <c r="A74" s="216">
        <v>1</v>
      </c>
      <c r="B74" s="220" t="s">
        <v>201</v>
      </c>
      <c r="C74" s="97" t="s">
        <v>15</v>
      </c>
      <c r="D74" s="16">
        <v>200</v>
      </c>
      <c r="E74" s="16">
        <v>76</v>
      </c>
      <c r="F74" s="16">
        <v>1</v>
      </c>
      <c r="G74" s="16">
        <v>0</v>
      </c>
      <c r="H74" s="17">
        <v>18.2</v>
      </c>
    </row>
    <row r="75" spans="1:8" s="91" customFormat="1" ht="24.75" customHeight="1" x14ac:dyDescent="0.25">
      <c r="A75" s="14">
        <v>2</v>
      </c>
      <c r="B75" s="220" t="s">
        <v>202</v>
      </c>
      <c r="C75" s="97"/>
      <c r="D75" s="16">
        <v>29</v>
      </c>
      <c r="E75" s="16">
        <v>113</v>
      </c>
      <c r="F75" s="16">
        <v>1.3</v>
      </c>
      <c r="G75" s="16">
        <v>5.51</v>
      </c>
      <c r="H75" s="17">
        <v>14.79</v>
      </c>
    </row>
    <row r="76" spans="1:8" ht="24.75" customHeight="1" x14ac:dyDescent="0.25">
      <c r="A76" s="98"/>
      <c r="B76" s="47" t="s">
        <v>20</v>
      </c>
      <c r="C76" s="99"/>
      <c r="D76" s="19">
        <f>SUM(D69:D75)</f>
        <v>751</v>
      </c>
      <c r="E76" s="52">
        <f t="shared" ref="E76:H76" si="5">SUM(E69:E75)</f>
        <v>654</v>
      </c>
      <c r="F76" s="19">
        <f t="shared" si="5"/>
        <v>16.13</v>
      </c>
      <c r="G76" s="20">
        <f t="shared" si="5"/>
        <v>20.22</v>
      </c>
      <c r="H76" s="20">
        <f t="shared" si="5"/>
        <v>94.359999999999985</v>
      </c>
    </row>
    <row r="77" spans="1:8" ht="24.75" customHeight="1" x14ac:dyDescent="0.25">
      <c r="A77" s="92"/>
      <c r="B77" s="10" t="s">
        <v>57</v>
      </c>
      <c r="C77" s="93"/>
      <c r="D77" s="11"/>
      <c r="E77" s="11"/>
      <c r="F77" s="11"/>
      <c r="G77" s="11"/>
      <c r="H77" s="12"/>
    </row>
    <row r="78" spans="1:8" ht="24.75" customHeight="1" x14ac:dyDescent="0.25">
      <c r="A78" s="209"/>
      <c r="B78" s="210" t="s">
        <v>175</v>
      </c>
      <c r="C78" s="63"/>
      <c r="D78" s="211"/>
      <c r="E78" s="211"/>
      <c r="F78" s="211"/>
      <c r="G78" s="211"/>
      <c r="H78" s="212"/>
    </row>
    <row r="79" spans="1:8" ht="25.5" customHeight="1" x14ac:dyDescent="0.25">
      <c r="A79" s="94">
        <v>1</v>
      </c>
      <c r="B79" s="50" t="s">
        <v>58</v>
      </c>
      <c r="C79" s="95" t="s">
        <v>59</v>
      </c>
      <c r="D79" s="33">
        <v>253</v>
      </c>
      <c r="E79" s="33">
        <v>328</v>
      </c>
      <c r="F79" s="33">
        <v>12.59</v>
      </c>
      <c r="G79" s="33">
        <v>13.23</v>
      </c>
      <c r="H79" s="51">
        <v>39.99</v>
      </c>
    </row>
    <row r="80" spans="1:8" ht="27.75" customHeight="1" x14ac:dyDescent="0.25">
      <c r="A80" s="94">
        <v>2</v>
      </c>
      <c r="B80" s="13" t="s">
        <v>61</v>
      </c>
      <c r="C80" s="145" t="s">
        <v>62</v>
      </c>
      <c r="D80" s="16">
        <v>200</v>
      </c>
      <c r="E80" s="16">
        <v>78</v>
      </c>
      <c r="F80" s="16">
        <v>0</v>
      </c>
      <c r="G80" s="16">
        <v>0</v>
      </c>
      <c r="H80" s="17">
        <v>19.399999999999999</v>
      </c>
    </row>
    <row r="81" spans="1:8" ht="24.75" customHeight="1" x14ac:dyDescent="0.25">
      <c r="A81" s="94">
        <v>3</v>
      </c>
      <c r="B81" s="13" t="s">
        <v>17</v>
      </c>
      <c r="C81" s="97" t="s">
        <v>18</v>
      </c>
      <c r="D81" s="16">
        <v>37</v>
      </c>
      <c r="E81" s="16">
        <v>115</v>
      </c>
      <c r="F81" s="16">
        <v>2.0299999999999998</v>
      </c>
      <c r="G81" s="16">
        <v>0.37</v>
      </c>
      <c r="H81" s="17">
        <v>16.649999999999999</v>
      </c>
    </row>
    <row r="82" spans="1:8" ht="24.75" customHeight="1" x14ac:dyDescent="0.25">
      <c r="A82" s="14">
        <v>4</v>
      </c>
      <c r="B82" s="13" t="s">
        <v>63</v>
      </c>
      <c r="C82" s="97"/>
      <c r="D82" s="16">
        <v>39</v>
      </c>
      <c r="E82" s="16">
        <v>148</v>
      </c>
      <c r="F82" s="16">
        <v>2.14</v>
      </c>
      <c r="G82" s="16">
        <v>1.95</v>
      </c>
      <c r="H82" s="17">
        <v>30.42</v>
      </c>
    </row>
    <row r="83" spans="1:8" s="91" customFormat="1" ht="24.75" customHeight="1" x14ac:dyDescent="0.25">
      <c r="A83" s="213"/>
      <c r="B83" s="214" t="s">
        <v>176</v>
      </c>
      <c r="C83" s="205"/>
      <c r="D83" s="22"/>
      <c r="E83" s="22"/>
      <c r="F83" s="22"/>
      <c r="G83" s="22"/>
      <c r="H83" s="215"/>
    </row>
    <row r="84" spans="1:8" s="91" customFormat="1" ht="24.75" customHeight="1" x14ac:dyDescent="0.25">
      <c r="A84" s="216">
        <v>1</v>
      </c>
      <c r="B84" s="217" t="s">
        <v>177</v>
      </c>
      <c r="C84" s="104" t="s">
        <v>203</v>
      </c>
      <c r="D84" s="25">
        <v>250</v>
      </c>
      <c r="E84" s="218">
        <v>142</v>
      </c>
      <c r="F84" s="219">
        <v>5.28</v>
      </c>
      <c r="G84" s="219">
        <v>4.42</v>
      </c>
      <c r="H84" s="219">
        <v>22.07</v>
      </c>
    </row>
    <row r="85" spans="1:8" s="91" customFormat="1" ht="24.75" customHeight="1" x14ac:dyDescent="0.25">
      <c r="A85" s="14">
        <v>2</v>
      </c>
      <c r="B85" s="220" t="s">
        <v>14</v>
      </c>
      <c r="C85" s="97" t="s">
        <v>15</v>
      </c>
      <c r="D85" s="16">
        <v>222</v>
      </c>
      <c r="E85" s="16">
        <v>59</v>
      </c>
      <c r="F85" s="16">
        <v>0.26</v>
      </c>
      <c r="G85" s="16">
        <v>0.06</v>
      </c>
      <c r="H85" s="17">
        <v>15.27</v>
      </c>
    </row>
    <row r="86" spans="1:8" s="91" customFormat="1" ht="24.75" customHeight="1" x14ac:dyDescent="0.25">
      <c r="A86" s="216">
        <v>3</v>
      </c>
      <c r="B86" s="220" t="s">
        <v>17</v>
      </c>
      <c r="C86" s="97" t="s">
        <v>179</v>
      </c>
      <c r="D86" s="16">
        <v>28</v>
      </c>
      <c r="E86" s="222">
        <v>87</v>
      </c>
      <c r="F86" s="223">
        <v>1.54</v>
      </c>
      <c r="G86" s="223">
        <v>0.28000000000000003</v>
      </c>
      <c r="H86" s="223">
        <v>12.6</v>
      </c>
    </row>
    <row r="87" spans="1:8" s="91" customFormat="1" ht="24.75" customHeight="1" x14ac:dyDescent="0.25">
      <c r="A87" s="216">
        <v>4</v>
      </c>
      <c r="B87" s="217" t="s">
        <v>204</v>
      </c>
      <c r="C87" s="207" t="s">
        <v>205</v>
      </c>
      <c r="D87" s="25">
        <v>75</v>
      </c>
      <c r="E87" s="218">
        <v>228</v>
      </c>
      <c r="F87" s="219">
        <v>3.9</v>
      </c>
      <c r="G87" s="219">
        <v>7.82</v>
      </c>
      <c r="H87" s="219">
        <v>35.14</v>
      </c>
    </row>
    <row r="88" spans="1:8" ht="24.75" customHeight="1" x14ac:dyDescent="0.25">
      <c r="A88" s="98"/>
      <c r="B88" s="18" t="s">
        <v>20</v>
      </c>
      <c r="C88" s="99"/>
      <c r="D88" s="19">
        <f t="shared" ref="D88:H88" si="6">SUM(D79:D87)</f>
        <v>1104</v>
      </c>
      <c r="E88" s="19">
        <f t="shared" si="6"/>
        <v>1185</v>
      </c>
      <c r="F88" s="19">
        <f t="shared" si="6"/>
        <v>27.74</v>
      </c>
      <c r="G88" s="19">
        <f t="shared" si="6"/>
        <v>28.13</v>
      </c>
      <c r="H88" s="20">
        <f t="shared" si="6"/>
        <v>191.54000000000002</v>
      </c>
    </row>
    <row r="89" spans="1:8" ht="24.75" customHeight="1" x14ac:dyDescent="0.25">
      <c r="A89" s="92"/>
      <c r="B89" s="10" t="s">
        <v>171</v>
      </c>
      <c r="C89" s="93"/>
      <c r="D89" s="11"/>
      <c r="E89" s="11"/>
      <c r="F89" s="11"/>
      <c r="G89" s="11"/>
      <c r="H89" s="12"/>
    </row>
    <row r="90" spans="1:8" ht="24.75" customHeight="1" x14ac:dyDescent="0.25">
      <c r="A90" s="209"/>
      <c r="B90" s="210" t="s">
        <v>175</v>
      </c>
      <c r="C90" s="63"/>
      <c r="D90" s="211"/>
      <c r="E90" s="211"/>
      <c r="F90" s="211"/>
      <c r="G90" s="211"/>
      <c r="H90" s="212"/>
    </row>
    <row r="91" spans="1:8" ht="26.25" customHeight="1" x14ac:dyDescent="0.25">
      <c r="A91" s="94">
        <v>1</v>
      </c>
      <c r="B91" s="50" t="s">
        <v>39</v>
      </c>
      <c r="C91" s="95" t="s">
        <v>40</v>
      </c>
      <c r="D91" s="33">
        <v>60</v>
      </c>
      <c r="E91" s="33">
        <v>18</v>
      </c>
      <c r="F91" s="33">
        <v>0.65</v>
      </c>
      <c r="G91" s="33">
        <v>0.05</v>
      </c>
      <c r="H91" s="51">
        <v>4.53</v>
      </c>
    </row>
    <row r="92" spans="1:8" ht="24.75" customHeight="1" x14ac:dyDescent="0.25">
      <c r="A92" s="94">
        <v>2</v>
      </c>
      <c r="B92" s="13" t="s">
        <v>65</v>
      </c>
      <c r="C92" s="139" t="s">
        <v>66</v>
      </c>
      <c r="D92" s="16">
        <v>200</v>
      </c>
      <c r="E92" s="16">
        <v>305</v>
      </c>
      <c r="F92" s="16">
        <v>12.86</v>
      </c>
      <c r="G92" s="16">
        <v>11.29</v>
      </c>
      <c r="H92" s="17">
        <v>43.02</v>
      </c>
    </row>
    <row r="93" spans="1:8" ht="24.75" customHeight="1" x14ac:dyDescent="0.25">
      <c r="A93" s="94">
        <v>3</v>
      </c>
      <c r="B93" s="13" t="s">
        <v>67</v>
      </c>
      <c r="C93" s="139" t="s">
        <v>68</v>
      </c>
      <c r="D93" s="16">
        <v>217</v>
      </c>
      <c r="E93" s="16">
        <v>54</v>
      </c>
      <c r="F93" s="16">
        <v>0.56000000000000005</v>
      </c>
      <c r="G93" s="16">
        <v>7.0000000000000007E-2</v>
      </c>
      <c r="H93" s="17">
        <v>13.59</v>
      </c>
    </row>
    <row r="94" spans="1:8" ht="24.75" customHeight="1" x14ac:dyDescent="0.25">
      <c r="A94" s="14">
        <v>4</v>
      </c>
      <c r="B94" s="13" t="s">
        <v>17</v>
      </c>
      <c r="C94" s="97" t="s">
        <v>18</v>
      </c>
      <c r="D94" s="16">
        <v>38</v>
      </c>
      <c r="E94" s="16">
        <v>118</v>
      </c>
      <c r="F94" s="16">
        <v>2.09</v>
      </c>
      <c r="G94" s="16">
        <v>0.38</v>
      </c>
      <c r="H94" s="17">
        <v>17.100000000000001</v>
      </c>
    </row>
    <row r="95" spans="1:8" s="91" customFormat="1" ht="24.75" customHeight="1" x14ac:dyDescent="0.25">
      <c r="A95" s="213"/>
      <c r="B95" s="214" t="s">
        <v>176</v>
      </c>
      <c r="C95" s="205"/>
      <c r="D95" s="22"/>
      <c r="E95" s="22"/>
      <c r="F95" s="22"/>
      <c r="G95" s="22"/>
      <c r="H95" s="215"/>
    </row>
    <row r="96" spans="1:8" s="91" customFormat="1" ht="24.75" customHeight="1" x14ac:dyDescent="0.25">
      <c r="A96" s="216">
        <v>1</v>
      </c>
      <c r="B96" s="217" t="s">
        <v>206</v>
      </c>
      <c r="C96" s="104" t="s">
        <v>207</v>
      </c>
      <c r="D96" s="25">
        <v>200</v>
      </c>
      <c r="E96" s="218">
        <v>77</v>
      </c>
      <c r="F96" s="219">
        <v>1.49</v>
      </c>
      <c r="G96" s="219">
        <v>4.46</v>
      </c>
      <c r="H96" s="219">
        <v>6.4</v>
      </c>
    </row>
    <row r="97" spans="1:8" s="91" customFormat="1" ht="24.75" customHeight="1" x14ac:dyDescent="0.25">
      <c r="A97" s="216">
        <v>2</v>
      </c>
      <c r="B97" s="217" t="s">
        <v>34</v>
      </c>
      <c r="C97" s="139" t="s">
        <v>44</v>
      </c>
      <c r="D97" s="25">
        <v>210</v>
      </c>
      <c r="E97" s="218">
        <v>40</v>
      </c>
      <c r="F97" s="219">
        <v>0</v>
      </c>
      <c r="G97" s="219">
        <v>0</v>
      </c>
      <c r="H97" s="219">
        <v>9.98</v>
      </c>
    </row>
    <row r="98" spans="1:8" s="91" customFormat="1" ht="24.75" customHeight="1" x14ac:dyDescent="0.25">
      <c r="A98" s="216">
        <v>3</v>
      </c>
      <c r="B98" s="220" t="s">
        <v>17</v>
      </c>
      <c r="C98" s="139" t="s">
        <v>208</v>
      </c>
      <c r="D98" s="16">
        <v>33</v>
      </c>
      <c r="E98" s="222">
        <v>102</v>
      </c>
      <c r="F98" s="223">
        <v>1.81</v>
      </c>
      <c r="G98" s="223">
        <v>0.33</v>
      </c>
      <c r="H98" s="223">
        <v>14.85</v>
      </c>
    </row>
    <row r="99" spans="1:8" s="91" customFormat="1" ht="24.75" customHeight="1" x14ac:dyDescent="0.25">
      <c r="A99" s="216">
        <v>4</v>
      </c>
      <c r="B99" s="217" t="s">
        <v>209</v>
      </c>
      <c r="C99" s="139" t="s">
        <v>210</v>
      </c>
      <c r="D99" s="25">
        <v>75</v>
      </c>
      <c r="E99" s="218">
        <v>289</v>
      </c>
      <c r="F99" s="219">
        <v>6.91</v>
      </c>
      <c r="G99" s="219">
        <v>8.93</v>
      </c>
      <c r="H99" s="219">
        <v>44.04</v>
      </c>
    </row>
    <row r="100" spans="1:8" ht="24.75" customHeight="1" x14ac:dyDescent="0.25">
      <c r="A100" s="98"/>
      <c r="B100" s="18" t="s">
        <v>20</v>
      </c>
      <c r="C100" s="99"/>
      <c r="D100" s="19">
        <f t="shared" ref="D100:H100" si="7">SUM(D91:D99)</f>
        <v>1033</v>
      </c>
      <c r="E100" s="19">
        <f t="shared" si="7"/>
        <v>1003</v>
      </c>
      <c r="F100" s="19">
        <f t="shared" si="7"/>
        <v>26.369999999999997</v>
      </c>
      <c r="G100" s="19">
        <f t="shared" si="7"/>
        <v>25.509999999999998</v>
      </c>
      <c r="H100" s="19">
        <f t="shared" si="7"/>
        <v>153.51000000000002</v>
      </c>
    </row>
    <row r="101" spans="1:8" ht="24.75" customHeight="1" x14ac:dyDescent="0.25">
      <c r="A101" s="92"/>
      <c r="B101" s="10" t="s">
        <v>172</v>
      </c>
      <c r="C101" s="93"/>
      <c r="D101" s="11"/>
      <c r="E101" s="11"/>
      <c r="F101" s="11"/>
      <c r="G101" s="11"/>
      <c r="H101" s="11"/>
    </row>
    <row r="102" spans="1:8" ht="24.75" customHeight="1" x14ac:dyDescent="0.25">
      <c r="A102" s="209"/>
      <c r="B102" s="210" t="s">
        <v>175</v>
      </c>
      <c r="C102" s="63"/>
      <c r="D102" s="211"/>
      <c r="E102" s="211"/>
      <c r="F102" s="211"/>
      <c r="G102" s="211"/>
      <c r="H102" s="211"/>
    </row>
    <row r="103" spans="1:8" ht="26.25" customHeight="1" x14ac:dyDescent="0.25">
      <c r="A103" s="94">
        <v>1</v>
      </c>
      <c r="B103" s="13" t="s">
        <v>70</v>
      </c>
      <c r="C103" s="139" t="s">
        <v>71</v>
      </c>
      <c r="D103" s="16">
        <v>100</v>
      </c>
      <c r="E103" s="16">
        <v>180</v>
      </c>
      <c r="F103" s="16">
        <v>9.7200000000000006</v>
      </c>
      <c r="G103" s="16">
        <v>10.86</v>
      </c>
      <c r="H103" s="17">
        <v>10.29</v>
      </c>
    </row>
    <row r="104" spans="1:8" s="2" customFormat="1" ht="24.75" customHeight="1" x14ac:dyDescent="0.25">
      <c r="A104" s="94">
        <v>2</v>
      </c>
      <c r="B104" s="13" t="s">
        <v>49</v>
      </c>
      <c r="C104" s="139" t="s">
        <v>25</v>
      </c>
      <c r="D104" s="16">
        <v>170</v>
      </c>
      <c r="E104" s="16">
        <v>213</v>
      </c>
      <c r="F104" s="16">
        <v>5.9</v>
      </c>
      <c r="G104" s="16">
        <v>5.43</v>
      </c>
      <c r="H104" s="17">
        <v>36.200000000000003</v>
      </c>
    </row>
    <row r="105" spans="1:8" s="2" customFormat="1" ht="22.5" customHeight="1" x14ac:dyDescent="0.25">
      <c r="A105" s="94">
        <v>3</v>
      </c>
      <c r="B105" s="13" t="s">
        <v>43</v>
      </c>
      <c r="C105" s="139" t="s">
        <v>44</v>
      </c>
      <c r="D105" s="16">
        <v>215</v>
      </c>
      <c r="E105" s="16">
        <v>57</v>
      </c>
      <c r="F105" s="16">
        <v>0.2</v>
      </c>
      <c r="G105" s="16">
        <v>0.05</v>
      </c>
      <c r="H105" s="17">
        <v>15.01</v>
      </c>
    </row>
    <row r="106" spans="1:8" s="2" customFormat="1" ht="24.75" customHeight="1" x14ac:dyDescent="0.25">
      <c r="A106" s="94">
        <v>4</v>
      </c>
      <c r="B106" s="13" t="s">
        <v>17</v>
      </c>
      <c r="C106" s="97" t="s">
        <v>18</v>
      </c>
      <c r="D106" s="16">
        <v>29</v>
      </c>
      <c r="E106" s="16">
        <v>90</v>
      </c>
      <c r="F106" s="16">
        <v>1.59</v>
      </c>
      <c r="G106" s="16">
        <v>0.28999999999999998</v>
      </c>
      <c r="H106" s="17">
        <v>13.05</v>
      </c>
    </row>
    <row r="107" spans="1:8" s="91" customFormat="1" ht="24.75" customHeight="1" x14ac:dyDescent="0.25">
      <c r="A107" s="74"/>
      <c r="B107" s="214" t="s">
        <v>176</v>
      </c>
      <c r="C107" s="104"/>
      <c r="D107" s="25"/>
      <c r="E107" s="22"/>
      <c r="F107" s="22"/>
      <c r="G107" s="22"/>
      <c r="H107" s="215"/>
    </row>
    <row r="108" spans="1:8" s="91" customFormat="1" ht="24.75" customHeight="1" x14ac:dyDescent="0.25">
      <c r="A108" s="216">
        <v>1</v>
      </c>
      <c r="B108" s="217" t="s">
        <v>211</v>
      </c>
      <c r="C108" s="104" t="s">
        <v>212</v>
      </c>
      <c r="D108" s="25">
        <v>250</v>
      </c>
      <c r="E108" s="218">
        <v>105</v>
      </c>
      <c r="F108" s="219">
        <v>2.35</v>
      </c>
      <c r="G108" s="219">
        <v>2.86</v>
      </c>
      <c r="H108" s="232">
        <v>19.29</v>
      </c>
    </row>
    <row r="109" spans="1:8" s="91" customFormat="1" ht="24.75" customHeight="1" x14ac:dyDescent="0.25">
      <c r="A109" s="216">
        <v>2</v>
      </c>
      <c r="B109" s="217" t="s">
        <v>120</v>
      </c>
      <c r="C109" s="139" t="s">
        <v>121</v>
      </c>
      <c r="D109" s="25">
        <v>200</v>
      </c>
      <c r="E109" s="218">
        <v>66</v>
      </c>
      <c r="F109" s="219">
        <v>0.2</v>
      </c>
      <c r="G109" s="219">
        <v>0.08</v>
      </c>
      <c r="H109" s="219">
        <v>16.43</v>
      </c>
    </row>
    <row r="110" spans="1:8" s="91" customFormat="1" ht="24.75" customHeight="1" x14ac:dyDescent="0.25">
      <c r="A110" s="14">
        <v>3</v>
      </c>
      <c r="B110" s="220" t="s">
        <v>17</v>
      </c>
      <c r="C110" s="97" t="s">
        <v>179</v>
      </c>
      <c r="D110" s="16">
        <v>38</v>
      </c>
      <c r="E110" s="222">
        <v>118</v>
      </c>
      <c r="F110" s="223">
        <v>2.09</v>
      </c>
      <c r="G110" s="223">
        <v>0.38</v>
      </c>
      <c r="H110" s="223">
        <v>17.100000000000001</v>
      </c>
    </row>
    <row r="111" spans="1:8" s="91" customFormat="1" ht="24.75" customHeight="1" x14ac:dyDescent="0.25">
      <c r="A111" s="14">
        <v>4</v>
      </c>
      <c r="B111" s="220" t="s">
        <v>213</v>
      </c>
      <c r="C111" s="97"/>
      <c r="D111" s="16">
        <v>100</v>
      </c>
      <c r="E111" s="222">
        <v>47</v>
      </c>
      <c r="F111" s="223">
        <v>0.4</v>
      </c>
      <c r="G111" s="223">
        <v>0.4</v>
      </c>
      <c r="H111" s="223">
        <v>9.8000000000000007</v>
      </c>
    </row>
    <row r="112" spans="1:8" s="2" customFormat="1" ht="24.75" customHeight="1" x14ac:dyDescent="0.25">
      <c r="A112" s="98"/>
      <c r="B112" s="18" t="s">
        <v>20</v>
      </c>
      <c r="C112" s="99"/>
      <c r="D112" s="19">
        <f>SUM(D103:D111)</f>
        <v>1102</v>
      </c>
      <c r="E112" s="19">
        <f t="shared" ref="E112:H112" si="8">SUM(E103:E111)</f>
        <v>876</v>
      </c>
      <c r="F112" s="19">
        <f t="shared" si="8"/>
        <v>22.45</v>
      </c>
      <c r="G112" s="19">
        <f t="shared" si="8"/>
        <v>20.349999999999994</v>
      </c>
      <c r="H112" s="19">
        <f t="shared" si="8"/>
        <v>137.17000000000002</v>
      </c>
    </row>
    <row r="113" spans="1:8" s="2" customFormat="1" ht="24.75" customHeight="1" x14ac:dyDescent="0.25">
      <c r="A113" s="92"/>
      <c r="B113" s="10" t="s">
        <v>72</v>
      </c>
      <c r="C113" s="93"/>
      <c r="D113" s="11"/>
      <c r="E113" s="11"/>
      <c r="F113" s="11"/>
      <c r="G113" s="11"/>
      <c r="H113" s="11"/>
    </row>
    <row r="114" spans="1:8" s="2" customFormat="1" ht="24.75" customHeight="1" x14ac:dyDescent="0.25">
      <c r="A114" s="209"/>
      <c r="B114" s="210" t="s">
        <v>175</v>
      </c>
      <c r="C114" s="63"/>
      <c r="D114" s="211"/>
      <c r="E114" s="211"/>
      <c r="F114" s="211"/>
      <c r="G114" s="211"/>
      <c r="H114" s="211"/>
    </row>
    <row r="115" spans="1:8" s="2" customFormat="1" ht="24.75" customHeight="1" x14ac:dyDescent="0.25">
      <c r="A115" s="94">
        <v>1</v>
      </c>
      <c r="B115" s="13" t="s">
        <v>22</v>
      </c>
      <c r="C115" s="139" t="s">
        <v>23</v>
      </c>
      <c r="D115" s="16">
        <v>100</v>
      </c>
      <c r="E115" s="16">
        <v>205</v>
      </c>
      <c r="F115" s="16">
        <v>12.28</v>
      </c>
      <c r="G115" s="16">
        <v>10.72</v>
      </c>
      <c r="H115" s="17">
        <v>11.69</v>
      </c>
    </row>
    <row r="116" spans="1:8" s="2" customFormat="1" ht="24.75" customHeight="1" x14ac:dyDescent="0.25">
      <c r="A116" s="94">
        <v>2</v>
      </c>
      <c r="B116" s="13" t="s">
        <v>53</v>
      </c>
      <c r="C116" s="97" t="s">
        <v>54</v>
      </c>
      <c r="D116" s="16">
        <v>150</v>
      </c>
      <c r="E116" s="16">
        <v>158</v>
      </c>
      <c r="F116" s="16">
        <v>4.51</v>
      </c>
      <c r="G116" s="16">
        <v>5.53</v>
      </c>
      <c r="H116" s="17">
        <v>22.13</v>
      </c>
    </row>
    <row r="117" spans="1:8" s="2" customFormat="1" ht="24.75" customHeight="1" x14ac:dyDescent="0.25">
      <c r="A117" s="94">
        <v>3</v>
      </c>
      <c r="B117" s="13" t="s">
        <v>43</v>
      </c>
      <c r="C117" s="145" t="s">
        <v>44</v>
      </c>
      <c r="D117" s="16">
        <v>215</v>
      </c>
      <c r="E117" s="16">
        <v>57</v>
      </c>
      <c r="F117" s="16">
        <v>0.2</v>
      </c>
      <c r="G117" s="16">
        <v>0.05</v>
      </c>
      <c r="H117" s="17">
        <v>15.01</v>
      </c>
    </row>
    <row r="118" spans="1:8" s="2" customFormat="1" ht="24.75" customHeight="1" x14ac:dyDescent="0.25">
      <c r="A118" s="14">
        <v>4</v>
      </c>
      <c r="B118" s="13" t="s">
        <v>17</v>
      </c>
      <c r="C118" s="97" t="s">
        <v>18</v>
      </c>
      <c r="D118" s="16">
        <v>31</v>
      </c>
      <c r="E118" s="16">
        <v>96</v>
      </c>
      <c r="F118" s="16">
        <v>1.7</v>
      </c>
      <c r="G118" s="16">
        <v>0.31</v>
      </c>
      <c r="H118" s="17">
        <v>13.95</v>
      </c>
    </row>
    <row r="119" spans="1:8" s="2" customFormat="1" ht="24.75" customHeight="1" x14ac:dyDescent="0.25">
      <c r="A119" s="14">
        <v>5</v>
      </c>
      <c r="B119" s="24" t="s">
        <v>73</v>
      </c>
      <c r="C119" s="104"/>
      <c r="D119" s="25">
        <v>15</v>
      </c>
      <c r="E119" s="25">
        <v>70</v>
      </c>
      <c r="F119" s="25">
        <v>1.0900000000000001</v>
      </c>
      <c r="G119" s="25">
        <v>2.7</v>
      </c>
      <c r="H119" s="27">
        <v>10.42</v>
      </c>
    </row>
    <row r="120" spans="1:8" s="91" customFormat="1" ht="24.75" customHeight="1" x14ac:dyDescent="0.25">
      <c r="A120" s="213"/>
      <c r="B120" s="214" t="s">
        <v>176</v>
      </c>
      <c r="C120" s="205"/>
      <c r="D120" s="22"/>
      <c r="E120" s="22"/>
      <c r="F120" s="22"/>
      <c r="G120" s="22"/>
      <c r="H120" s="215"/>
    </row>
    <row r="121" spans="1:8" s="91" customFormat="1" ht="24.75" customHeight="1" x14ac:dyDescent="0.25">
      <c r="A121" s="216">
        <v>1</v>
      </c>
      <c r="B121" s="217" t="s">
        <v>214</v>
      </c>
      <c r="C121" s="104" t="s">
        <v>215</v>
      </c>
      <c r="D121" s="25">
        <v>250</v>
      </c>
      <c r="E121" s="218">
        <v>131</v>
      </c>
      <c r="F121" s="219">
        <v>2.23</v>
      </c>
      <c r="G121" s="219">
        <v>5.69</v>
      </c>
      <c r="H121" s="219">
        <v>19.88</v>
      </c>
    </row>
    <row r="122" spans="1:8" s="91" customFormat="1" ht="24.75" customHeight="1" x14ac:dyDescent="0.25">
      <c r="A122" s="14">
        <v>2</v>
      </c>
      <c r="B122" s="217" t="s">
        <v>14</v>
      </c>
      <c r="C122" s="97" t="s">
        <v>15</v>
      </c>
      <c r="D122" s="25">
        <v>222</v>
      </c>
      <c r="E122" s="218">
        <v>59</v>
      </c>
      <c r="F122" s="219">
        <v>0.26</v>
      </c>
      <c r="G122" s="219">
        <v>0.06</v>
      </c>
      <c r="H122" s="219">
        <v>15.27</v>
      </c>
    </row>
    <row r="123" spans="1:8" s="91" customFormat="1" ht="24.75" customHeight="1" x14ac:dyDescent="0.25">
      <c r="A123" s="216">
        <v>3</v>
      </c>
      <c r="B123" s="220" t="s">
        <v>17</v>
      </c>
      <c r="C123" s="139" t="s">
        <v>208</v>
      </c>
      <c r="D123" s="16">
        <v>28</v>
      </c>
      <c r="E123" s="222">
        <v>87</v>
      </c>
      <c r="F123" s="223">
        <v>1.54</v>
      </c>
      <c r="G123" s="223">
        <v>0.28000000000000003</v>
      </c>
      <c r="H123" s="223">
        <v>12.6</v>
      </c>
    </row>
    <row r="124" spans="1:8" s="91" customFormat="1" ht="24.75" customHeight="1" x14ac:dyDescent="0.25">
      <c r="A124" s="216">
        <v>4</v>
      </c>
      <c r="B124" s="217" t="s">
        <v>216</v>
      </c>
      <c r="C124" s="139" t="s">
        <v>217</v>
      </c>
      <c r="D124" s="25">
        <v>75</v>
      </c>
      <c r="E124" s="218">
        <v>193</v>
      </c>
      <c r="F124" s="219">
        <v>4.82</v>
      </c>
      <c r="G124" s="219">
        <v>1.69</v>
      </c>
      <c r="H124" s="219">
        <v>39.22</v>
      </c>
    </row>
    <row r="125" spans="1:8" s="2" customFormat="1" ht="24.75" customHeight="1" x14ac:dyDescent="0.25">
      <c r="A125" s="98"/>
      <c r="B125" s="18" t="s">
        <v>20</v>
      </c>
      <c r="C125" s="99"/>
      <c r="D125" s="19">
        <f t="shared" ref="D125:H125" si="9">SUM(D115:D124)</f>
        <v>1086</v>
      </c>
      <c r="E125" s="19">
        <f t="shared" si="9"/>
        <v>1056</v>
      </c>
      <c r="F125" s="19">
        <f t="shared" si="9"/>
        <v>28.63</v>
      </c>
      <c r="G125" s="19">
        <f t="shared" si="9"/>
        <v>27.03</v>
      </c>
      <c r="H125" s="20">
        <f t="shared" si="9"/>
        <v>160.16999999999999</v>
      </c>
    </row>
    <row r="126" spans="1:8" s="2" customFormat="1" ht="24.75" customHeight="1" x14ac:dyDescent="0.25">
      <c r="A126" s="92"/>
      <c r="B126" s="10" t="s">
        <v>74</v>
      </c>
      <c r="C126" s="93"/>
      <c r="D126" s="11"/>
      <c r="E126" s="11"/>
      <c r="F126" s="11"/>
      <c r="G126" s="11"/>
      <c r="H126" s="12"/>
    </row>
    <row r="127" spans="1:8" s="2" customFormat="1" ht="24.75" customHeight="1" x14ac:dyDescent="0.25">
      <c r="A127" s="209"/>
      <c r="B127" s="210" t="s">
        <v>175</v>
      </c>
      <c r="C127" s="63"/>
      <c r="D127" s="211"/>
      <c r="E127" s="211"/>
      <c r="F127" s="211"/>
      <c r="G127" s="211"/>
      <c r="H127" s="212"/>
    </row>
    <row r="128" spans="1:8" s="2" customFormat="1" ht="25.5" customHeight="1" x14ac:dyDescent="0.25">
      <c r="A128" s="94">
        <v>1</v>
      </c>
      <c r="B128" s="13" t="s">
        <v>75</v>
      </c>
      <c r="C128" s="139" t="s">
        <v>76</v>
      </c>
      <c r="D128" s="16">
        <v>100</v>
      </c>
      <c r="E128" s="16">
        <v>109</v>
      </c>
      <c r="F128" s="16">
        <v>9.77</v>
      </c>
      <c r="G128" s="16">
        <v>4.57</v>
      </c>
      <c r="H128" s="17">
        <v>9.14</v>
      </c>
    </row>
    <row r="129" spans="1:8" s="2" customFormat="1" ht="24.75" customHeight="1" x14ac:dyDescent="0.25">
      <c r="A129" s="94">
        <v>2</v>
      </c>
      <c r="B129" s="13" t="s">
        <v>77</v>
      </c>
      <c r="C129" s="139" t="s">
        <v>78</v>
      </c>
      <c r="D129" s="16">
        <v>150</v>
      </c>
      <c r="E129" s="16">
        <v>146</v>
      </c>
      <c r="F129" s="16">
        <v>3.09</v>
      </c>
      <c r="G129" s="16">
        <v>5.45</v>
      </c>
      <c r="H129" s="17">
        <v>18.260000000000002</v>
      </c>
    </row>
    <row r="130" spans="1:8" s="2" customFormat="1" ht="24.75" customHeight="1" x14ac:dyDescent="0.25">
      <c r="A130" s="94">
        <v>3</v>
      </c>
      <c r="B130" s="13" t="s">
        <v>43</v>
      </c>
      <c r="C130" s="145" t="s">
        <v>44</v>
      </c>
      <c r="D130" s="16">
        <v>215</v>
      </c>
      <c r="E130" s="16">
        <v>57</v>
      </c>
      <c r="F130" s="16">
        <v>0.2</v>
      </c>
      <c r="G130" s="16">
        <v>0.05</v>
      </c>
      <c r="H130" s="17">
        <v>15.01</v>
      </c>
    </row>
    <row r="131" spans="1:8" s="2" customFormat="1" ht="24.75" customHeight="1" x14ac:dyDescent="0.25">
      <c r="A131" s="94">
        <v>4</v>
      </c>
      <c r="B131" s="13" t="s">
        <v>17</v>
      </c>
      <c r="C131" s="97" t="s">
        <v>18</v>
      </c>
      <c r="D131" s="16">
        <v>28</v>
      </c>
      <c r="E131" s="16">
        <v>87</v>
      </c>
      <c r="F131" s="16">
        <v>1.54</v>
      </c>
      <c r="G131" s="16">
        <v>0.28000000000000003</v>
      </c>
      <c r="H131" s="17">
        <v>12.6</v>
      </c>
    </row>
    <row r="132" spans="1:8" s="91" customFormat="1" ht="24.75" customHeight="1" x14ac:dyDescent="0.25">
      <c r="A132" s="213"/>
      <c r="B132" s="214" t="s">
        <v>176</v>
      </c>
      <c r="C132" s="205"/>
      <c r="D132" s="22"/>
      <c r="E132" s="22"/>
      <c r="F132" s="22"/>
      <c r="G132" s="22"/>
      <c r="H132" s="215"/>
    </row>
    <row r="133" spans="1:8" s="91" customFormat="1" ht="24.75" customHeight="1" x14ac:dyDescent="0.25">
      <c r="A133" s="14">
        <v>1</v>
      </c>
      <c r="B133" s="217" t="s">
        <v>185</v>
      </c>
      <c r="C133" s="104" t="s">
        <v>183</v>
      </c>
      <c r="D133" s="25">
        <v>250</v>
      </c>
      <c r="E133" s="218">
        <v>121</v>
      </c>
      <c r="F133" s="219">
        <v>2.62</v>
      </c>
      <c r="G133" s="219">
        <v>2.75</v>
      </c>
      <c r="H133" s="219">
        <v>16.88</v>
      </c>
    </row>
    <row r="134" spans="1:8" s="91" customFormat="1" ht="24.75" customHeight="1" x14ac:dyDescent="0.25">
      <c r="A134" s="216">
        <v>2</v>
      </c>
      <c r="B134" s="217" t="s">
        <v>82</v>
      </c>
      <c r="C134" s="97" t="s">
        <v>15</v>
      </c>
      <c r="D134" s="25">
        <v>220</v>
      </c>
      <c r="E134" s="218">
        <v>58</v>
      </c>
      <c r="F134" s="219">
        <v>0.24</v>
      </c>
      <c r="G134" s="219">
        <v>0.05</v>
      </c>
      <c r="H134" s="219">
        <v>15.16</v>
      </c>
    </row>
    <row r="135" spans="1:8" s="91" customFormat="1" ht="24.75" customHeight="1" x14ac:dyDescent="0.25">
      <c r="A135" s="14">
        <v>3</v>
      </c>
      <c r="B135" s="220" t="s">
        <v>17</v>
      </c>
      <c r="C135" s="97" t="s">
        <v>179</v>
      </c>
      <c r="D135" s="16">
        <v>26</v>
      </c>
      <c r="E135" s="222">
        <v>81</v>
      </c>
      <c r="F135" s="223">
        <v>1.43</v>
      </c>
      <c r="G135" s="223">
        <v>0.26</v>
      </c>
      <c r="H135" s="223">
        <v>11.7</v>
      </c>
    </row>
    <row r="136" spans="1:8" s="91" customFormat="1" ht="24.75" customHeight="1" x14ac:dyDescent="0.25">
      <c r="A136" s="14">
        <v>4</v>
      </c>
      <c r="B136" s="217" t="s">
        <v>180</v>
      </c>
      <c r="C136" s="139" t="s">
        <v>181</v>
      </c>
      <c r="D136" s="25">
        <v>75</v>
      </c>
      <c r="E136" s="222">
        <v>189</v>
      </c>
      <c r="F136" s="223">
        <v>6.82</v>
      </c>
      <c r="G136" s="223">
        <v>5.83</v>
      </c>
      <c r="H136" s="223">
        <v>26.92</v>
      </c>
    </row>
    <row r="137" spans="1:8" ht="24.75" customHeight="1" x14ac:dyDescent="0.25">
      <c r="A137" s="98"/>
      <c r="B137" s="18" t="s">
        <v>20</v>
      </c>
      <c r="C137" s="99"/>
      <c r="D137" s="19">
        <f t="shared" ref="D137:H137" si="10">SUM(D128:D136)</f>
        <v>1064</v>
      </c>
      <c r="E137" s="19">
        <f t="shared" si="10"/>
        <v>848</v>
      </c>
      <c r="F137" s="19">
        <f t="shared" si="10"/>
        <v>25.709999999999997</v>
      </c>
      <c r="G137" s="19">
        <f t="shared" si="10"/>
        <v>19.240000000000002</v>
      </c>
      <c r="H137" s="20">
        <f t="shared" si="10"/>
        <v>125.67</v>
      </c>
    </row>
    <row r="138" spans="1:8" ht="24.75" customHeight="1" x14ac:dyDescent="0.25">
      <c r="A138" s="92"/>
      <c r="B138" s="10" t="s">
        <v>173</v>
      </c>
      <c r="C138" s="93"/>
      <c r="D138" s="11"/>
      <c r="E138" s="11"/>
      <c r="F138" s="11"/>
      <c r="G138" s="11"/>
      <c r="H138" s="12"/>
    </row>
    <row r="139" spans="1:8" ht="24.75" customHeight="1" x14ac:dyDescent="0.25">
      <c r="A139" s="209"/>
      <c r="B139" s="210" t="s">
        <v>175</v>
      </c>
      <c r="C139" s="63"/>
      <c r="D139" s="211"/>
      <c r="E139" s="211"/>
      <c r="F139" s="211"/>
      <c r="G139" s="211"/>
      <c r="H139" s="212"/>
    </row>
    <row r="140" spans="1:8" ht="24.75" customHeight="1" x14ac:dyDescent="0.25">
      <c r="A140" s="94">
        <v>1</v>
      </c>
      <c r="B140" s="13" t="s">
        <v>80</v>
      </c>
      <c r="C140" s="95" t="s">
        <v>81</v>
      </c>
      <c r="D140" s="16">
        <v>175</v>
      </c>
      <c r="E140" s="16">
        <v>264</v>
      </c>
      <c r="F140" s="16">
        <v>11</v>
      </c>
      <c r="G140" s="16">
        <v>11.31</v>
      </c>
      <c r="H140" s="17">
        <v>31.93</v>
      </c>
    </row>
    <row r="141" spans="1:8" ht="24.75" customHeight="1" x14ac:dyDescent="0.25">
      <c r="A141" s="94">
        <v>2</v>
      </c>
      <c r="B141" s="13" t="s">
        <v>82</v>
      </c>
      <c r="C141" s="139" t="s">
        <v>15</v>
      </c>
      <c r="D141" s="16">
        <v>220</v>
      </c>
      <c r="E141" s="16">
        <v>58</v>
      </c>
      <c r="F141" s="16">
        <v>0.24</v>
      </c>
      <c r="G141" s="16">
        <v>0.05</v>
      </c>
      <c r="H141" s="17">
        <v>15.16</v>
      </c>
    </row>
    <row r="142" spans="1:8" s="91" customFormat="1" ht="24.75" customHeight="1" x14ac:dyDescent="0.25">
      <c r="A142" s="14">
        <v>3</v>
      </c>
      <c r="B142" s="13" t="s">
        <v>28</v>
      </c>
      <c r="C142" s="97" t="s">
        <v>29</v>
      </c>
      <c r="D142" s="16">
        <v>36</v>
      </c>
      <c r="E142" s="16">
        <v>90</v>
      </c>
      <c r="F142" s="16">
        <v>2.59</v>
      </c>
      <c r="G142" s="16">
        <v>0.88</v>
      </c>
      <c r="H142" s="17">
        <v>17.32</v>
      </c>
    </row>
    <row r="143" spans="1:8" s="91" customFormat="1" ht="24.75" customHeight="1" x14ac:dyDescent="0.25">
      <c r="A143" s="14">
        <v>4</v>
      </c>
      <c r="B143" s="13" t="s">
        <v>84</v>
      </c>
      <c r="C143" s="97"/>
      <c r="D143" s="16">
        <v>125</v>
      </c>
      <c r="E143" s="16">
        <v>45</v>
      </c>
      <c r="F143" s="16">
        <v>0</v>
      </c>
      <c r="G143" s="16">
        <v>0</v>
      </c>
      <c r="H143" s="17">
        <v>11.25</v>
      </c>
    </row>
    <row r="144" spans="1:8" s="91" customFormat="1" ht="24.75" customHeight="1" x14ac:dyDescent="0.25">
      <c r="A144" s="213"/>
      <c r="B144" s="214" t="s">
        <v>200</v>
      </c>
      <c r="C144" s="205"/>
      <c r="D144" s="22"/>
      <c r="E144" s="22"/>
      <c r="F144" s="22"/>
      <c r="G144" s="22"/>
      <c r="H144" s="233"/>
    </row>
    <row r="145" spans="1:9" s="91" customFormat="1" ht="24.75" customHeight="1" x14ac:dyDescent="0.25">
      <c r="A145" s="216">
        <v>1</v>
      </c>
      <c r="B145" s="217" t="s">
        <v>218</v>
      </c>
      <c r="C145" s="104" t="s">
        <v>219</v>
      </c>
      <c r="D145" s="25">
        <v>200</v>
      </c>
      <c r="E145" s="25">
        <v>132</v>
      </c>
      <c r="F145" s="25">
        <v>0.6</v>
      </c>
      <c r="G145" s="25">
        <v>0</v>
      </c>
      <c r="H145" s="27">
        <v>34</v>
      </c>
    </row>
    <row r="146" spans="1:9" s="91" customFormat="1" ht="24.75" customHeight="1" x14ac:dyDescent="0.25">
      <c r="A146" s="14">
        <v>2</v>
      </c>
      <c r="B146" s="220" t="s">
        <v>220</v>
      </c>
      <c r="C146" s="104"/>
      <c r="D146" s="25">
        <v>39</v>
      </c>
      <c r="E146" s="25">
        <v>208</v>
      </c>
      <c r="F146" s="25">
        <v>2.34</v>
      </c>
      <c r="G146" s="25">
        <v>11.04</v>
      </c>
      <c r="H146" s="27">
        <v>24.69</v>
      </c>
    </row>
    <row r="147" spans="1:9" ht="24.75" customHeight="1" x14ac:dyDescent="0.25">
      <c r="A147" s="112"/>
      <c r="B147" s="18" t="s">
        <v>20</v>
      </c>
      <c r="C147" s="99"/>
      <c r="D147" s="19">
        <f>SUM(D140:D146)</f>
        <v>795</v>
      </c>
      <c r="E147" s="19">
        <f t="shared" ref="E147:H147" si="11">SUM(E140:E146)</f>
        <v>797</v>
      </c>
      <c r="F147" s="19">
        <f t="shared" si="11"/>
        <v>16.77</v>
      </c>
      <c r="G147" s="19">
        <f t="shared" si="11"/>
        <v>23.28</v>
      </c>
      <c r="H147" s="20">
        <f t="shared" si="11"/>
        <v>134.35</v>
      </c>
    </row>
    <row r="148" spans="1:9" s="91" customFormat="1" ht="22.5" customHeight="1" x14ac:dyDescent="0.25">
      <c r="A148" s="2"/>
      <c r="B148" s="1"/>
      <c r="C148" s="1"/>
      <c r="D148" s="1"/>
      <c r="E148" s="1"/>
      <c r="F148" s="1"/>
      <c r="G148" s="1"/>
      <c r="H148" s="1"/>
    </row>
    <row r="149" spans="1:9" x14ac:dyDescent="0.25">
      <c r="A149" s="234"/>
      <c r="B149" s="10" t="s">
        <v>85</v>
      </c>
      <c r="C149" s="56"/>
      <c r="D149" s="10"/>
      <c r="E149" s="56" t="s">
        <v>86</v>
      </c>
      <c r="F149" s="56" t="s">
        <v>7</v>
      </c>
      <c r="G149" s="56" t="s">
        <v>8</v>
      </c>
      <c r="H149" s="57" t="s">
        <v>9</v>
      </c>
    </row>
    <row r="150" spans="1:9" s="91" customFormat="1" x14ac:dyDescent="0.25">
      <c r="A150" s="235"/>
      <c r="B150" s="58" t="s">
        <v>87</v>
      </c>
      <c r="C150" s="83"/>
      <c r="D150" s="18"/>
      <c r="E150" s="60">
        <f>E54+E29+E17+E41+E66+E76+E88+E100+E112+E125+E137+E147</f>
        <v>11853</v>
      </c>
      <c r="F150" s="48">
        <f>F54+F29+F17+F41+F66+F76+F88+F100+F112+F125+F137+F147</f>
        <v>302.05999999999995</v>
      </c>
      <c r="G150" s="48">
        <f>G54+G29+G17+G41+G66+G76+G88+G100+G112+G125+G137+G147</f>
        <v>319.1049999999999</v>
      </c>
      <c r="H150" s="61">
        <f>H54+H29+H17+H41+H66+H76+H88+H100+H112+H125+H137+H147</f>
        <v>1802.38</v>
      </c>
    </row>
    <row r="151" spans="1:9" hidden="1" outlineLevel="1" x14ac:dyDescent="0.25">
      <c r="A151" s="236"/>
      <c r="B151" s="62" t="s">
        <v>88</v>
      </c>
      <c r="C151" s="64"/>
      <c r="D151" s="63"/>
      <c r="E151" s="65">
        <f>E150/12</f>
        <v>987.75</v>
      </c>
      <c r="F151" s="66">
        <f>F150/12</f>
        <v>25.171666666666663</v>
      </c>
      <c r="G151" s="66">
        <f>G150/12</f>
        <v>26.592083333333324</v>
      </c>
      <c r="H151" s="67">
        <f>H150/12</f>
        <v>150.19833333333335</v>
      </c>
    </row>
    <row r="152" spans="1:9" hidden="1" outlineLevel="1" x14ac:dyDescent="0.25">
      <c r="A152" s="237"/>
      <c r="B152" s="68"/>
      <c r="C152" s="14"/>
      <c r="D152" s="69"/>
      <c r="E152" s="70">
        <f>E151/E159</f>
        <v>0.42031914893617023</v>
      </c>
      <c r="F152" s="71">
        <f>F151/F159</f>
        <v>0.32690476190476186</v>
      </c>
      <c r="G152" s="71">
        <f t="shared" ref="G152:H152" si="12">G151/G159</f>
        <v>0.33660864978902943</v>
      </c>
      <c r="H152" s="72">
        <f t="shared" si="12"/>
        <v>0.44835323383084585</v>
      </c>
    </row>
    <row r="153" spans="1:9" s="3" customFormat="1" hidden="1" outlineLevel="1" x14ac:dyDescent="0.25">
      <c r="A153" s="237"/>
      <c r="B153" s="73" t="s">
        <v>89</v>
      </c>
      <c r="C153" s="74"/>
      <c r="D153" s="73"/>
      <c r="E153" s="75">
        <f>E54+E29+E17+E41+E66+E76</f>
        <v>6088</v>
      </c>
      <c r="F153" s="76">
        <f>F54+F29+F17+F41+F66+F76</f>
        <v>154.38999999999999</v>
      </c>
      <c r="G153" s="76">
        <f>G54+G29+G17+G41+G66+G76</f>
        <v>175.56499999999997</v>
      </c>
      <c r="H153" s="77">
        <f>H54+H29+H17+H41+H66+H76</f>
        <v>899.96999999999991</v>
      </c>
    </row>
    <row r="154" spans="1:9" s="3" customFormat="1" hidden="1" outlineLevel="1" x14ac:dyDescent="0.25">
      <c r="A154" s="237"/>
      <c r="B154" s="68" t="s">
        <v>88</v>
      </c>
      <c r="C154" s="14"/>
      <c r="D154" s="69"/>
      <c r="E154" s="78">
        <f>E153/6</f>
        <v>1014.6666666666666</v>
      </c>
      <c r="F154" s="79">
        <f t="shared" ref="F154:H154" si="13">F153/6</f>
        <v>25.731666666666666</v>
      </c>
      <c r="G154" s="79">
        <f t="shared" si="13"/>
        <v>29.260833333333327</v>
      </c>
      <c r="H154" s="80">
        <f t="shared" si="13"/>
        <v>149.99499999999998</v>
      </c>
    </row>
    <row r="155" spans="1:9" s="2" customFormat="1" hidden="1" outlineLevel="1" x14ac:dyDescent="0.25">
      <c r="A155" s="237"/>
      <c r="B155" s="68"/>
      <c r="C155" s="14"/>
      <c r="D155" s="69"/>
      <c r="E155" s="70">
        <f>E154/E159</f>
        <v>0.43177304964539004</v>
      </c>
      <c r="F155" s="71">
        <f>F154/F159</f>
        <v>0.33417748917748918</v>
      </c>
      <c r="G155" s="71">
        <f t="shared" ref="G155:H155" si="14">G154/G159</f>
        <v>0.3703902953586497</v>
      </c>
      <c r="H155" s="72">
        <f t="shared" si="14"/>
        <v>0.44774626865671635</v>
      </c>
      <c r="I155" s="1"/>
    </row>
    <row r="156" spans="1:9" s="2" customFormat="1" hidden="1" outlineLevel="1" x14ac:dyDescent="0.25">
      <c r="A156" s="237"/>
      <c r="B156" s="73" t="s">
        <v>90</v>
      </c>
      <c r="C156" s="74"/>
      <c r="D156" s="73"/>
      <c r="E156" s="75">
        <f>E150-E153</f>
        <v>5765</v>
      </c>
      <c r="F156" s="76">
        <f>F150-F153</f>
        <v>147.66999999999996</v>
      </c>
      <c r="G156" s="76">
        <f>G150-G153</f>
        <v>143.53999999999994</v>
      </c>
      <c r="H156" s="77">
        <f>H150-H153</f>
        <v>902.4100000000002</v>
      </c>
    </row>
    <row r="157" spans="1:9" s="2" customFormat="1" hidden="1" outlineLevel="1" x14ac:dyDescent="0.25">
      <c r="A157" s="237"/>
      <c r="B157" s="68" t="s">
        <v>88</v>
      </c>
      <c r="C157" s="14"/>
      <c r="D157" s="69"/>
      <c r="E157" s="78">
        <f>E156/6</f>
        <v>960.83333333333337</v>
      </c>
      <c r="F157" s="79">
        <f t="shared" ref="F157:H157" si="15">F156/6</f>
        <v>24.611666666666661</v>
      </c>
      <c r="G157" s="79">
        <f t="shared" si="15"/>
        <v>23.923333333333321</v>
      </c>
      <c r="H157" s="80">
        <f t="shared" si="15"/>
        <v>150.4016666666667</v>
      </c>
    </row>
    <row r="158" spans="1:9" s="2" customFormat="1" hidden="1" outlineLevel="1" x14ac:dyDescent="0.25">
      <c r="A158" s="237"/>
      <c r="B158" s="69"/>
      <c r="C158" s="14"/>
      <c r="D158" s="69"/>
      <c r="E158" s="70">
        <f>E157/E159</f>
        <v>0.40886524822695036</v>
      </c>
      <c r="F158" s="71">
        <f>F157/F159</f>
        <v>0.31963203463203455</v>
      </c>
      <c r="G158" s="71">
        <f>G157/G159</f>
        <v>0.30282700421940911</v>
      </c>
      <c r="H158" s="72">
        <f t="shared" ref="H158" si="16">H157/H159</f>
        <v>0.44896019900497525</v>
      </c>
    </row>
    <row r="159" spans="1:9" s="2" customFormat="1" hidden="1" outlineLevel="1" x14ac:dyDescent="0.25">
      <c r="A159" s="235"/>
      <c r="B159" s="81" t="s">
        <v>91</v>
      </c>
      <c r="C159" s="83"/>
      <c r="D159" s="82"/>
      <c r="E159" s="84">
        <v>2350</v>
      </c>
      <c r="F159" s="85">
        <v>77</v>
      </c>
      <c r="G159" s="85">
        <v>79</v>
      </c>
      <c r="H159" s="86">
        <v>335</v>
      </c>
    </row>
    <row r="160" spans="1:9" s="2" customFormat="1" hidden="1" outlineLevel="1" x14ac:dyDescent="0.25">
      <c r="A160" s="3"/>
      <c r="B160" s="87"/>
      <c r="C160" s="3"/>
      <c r="D160" s="3"/>
      <c r="E160" s="3"/>
      <c r="F160" s="3"/>
      <c r="G160" s="3"/>
      <c r="H160" s="3"/>
    </row>
    <row r="161" spans="1:8" s="2" customFormat="1" hidden="1" outlineLevel="1" x14ac:dyDescent="0.25">
      <c r="A161" s="3"/>
      <c r="B161" s="87"/>
      <c r="C161" s="3"/>
      <c r="D161" s="3"/>
      <c r="E161" s="3"/>
      <c r="F161" s="3"/>
      <c r="G161" s="3"/>
      <c r="H161" s="3"/>
    </row>
    <row r="162" spans="1:8" s="2" customFormat="1" collapsed="1" x14ac:dyDescent="0.25">
      <c r="A162" s="3"/>
      <c r="B162" s="87"/>
      <c r="C162" s="3"/>
      <c r="D162" s="3"/>
      <c r="E162" s="3"/>
      <c r="F162" s="3"/>
      <c r="G162" s="3"/>
      <c r="H162" s="3"/>
    </row>
    <row r="163" spans="1:8" s="2" customFormat="1" x14ac:dyDescent="0.25">
      <c r="A163" s="3"/>
      <c r="B163" s="87"/>
      <c r="C163" s="3"/>
      <c r="D163" s="3"/>
      <c r="E163" s="3"/>
      <c r="F163" s="3"/>
      <c r="G163" s="3"/>
      <c r="H163" s="3"/>
    </row>
    <row r="164" spans="1:8" s="2" customFormat="1" x14ac:dyDescent="0.25">
      <c r="A164" s="1"/>
      <c r="B164" s="238" t="s">
        <v>92</v>
      </c>
      <c r="C164" s="1"/>
      <c r="D164" s="88"/>
      <c r="E164" s="88"/>
      <c r="F164" s="89" t="s">
        <v>93</v>
      </c>
      <c r="G164" s="88"/>
      <c r="H164" s="1"/>
    </row>
    <row r="165" spans="1:8" s="2" customFormat="1" x14ac:dyDescent="0.25">
      <c r="A165" s="1"/>
      <c r="B165" s="88"/>
      <c r="C165" s="208"/>
      <c r="D165" s="90"/>
      <c r="E165" s="88"/>
      <c r="F165" s="90" t="s">
        <v>94</v>
      </c>
      <c r="G165" s="90"/>
      <c r="H165" s="1"/>
    </row>
    <row r="166" spans="1:8" s="2" customFormat="1" x14ac:dyDescent="0.25">
      <c r="A166" s="1"/>
      <c r="B166" s="1"/>
      <c r="C166" s="1"/>
      <c r="D166" s="1"/>
      <c r="E166" s="1"/>
      <c r="F166" s="1"/>
      <c r="G166" s="1"/>
      <c r="H166" s="1"/>
    </row>
    <row r="167" spans="1:8" s="2" customFormat="1" x14ac:dyDescent="0.25">
      <c r="A167" s="1"/>
      <c r="B167" s="1"/>
      <c r="C167" s="1"/>
      <c r="D167" s="1"/>
      <c r="E167" s="1"/>
      <c r="F167" s="1"/>
      <c r="G167" s="1"/>
      <c r="H167" s="1"/>
    </row>
    <row r="168" spans="1:8" s="2" customFormat="1" x14ac:dyDescent="0.25">
      <c r="A168" s="1"/>
      <c r="B168" s="1"/>
      <c r="C168" s="1"/>
      <c r="D168" s="1"/>
      <c r="E168" s="1"/>
      <c r="F168" s="1"/>
      <c r="G168" s="1"/>
      <c r="H168" s="1"/>
    </row>
  </sheetData>
  <mergeCells count="7">
    <mergeCell ref="B2:H2"/>
    <mergeCell ref="A3:H3"/>
    <mergeCell ref="E4:E5"/>
    <mergeCell ref="A4:A5"/>
    <mergeCell ref="B4:B5"/>
    <mergeCell ref="C4:C5"/>
    <mergeCell ref="D4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zoomScale="75" zoomScaleNormal="75" workbookViewId="0">
      <selection activeCell="I22" sqref="I22"/>
    </sheetView>
  </sheetViews>
  <sheetFormatPr defaultColWidth="9" defaultRowHeight="15.75" x14ac:dyDescent="0.25"/>
  <cols>
    <col min="1" max="1" width="10.5703125" style="189" customWidth="1"/>
    <col min="2" max="2" width="74.140625" style="189" customWidth="1"/>
    <col min="3" max="3" width="30.140625" style="189" customWidth="1"/>
    <col min="4" max="8" width="14.42578125" style="189" customWidth="1"/>
    <col min="9" max="16384" width="9" style="189"/>
  </cols>
  <sheetData>
    <row r="1" spans="1:9" x14ac:dyDescent="0.25">
      <c r="F1" s="350" t="s">
        <v>250</v>
      </c>
    </row>
    <row r="2" spans="1:9" ht="34.5" customHeight="1" x14ac:dyDescent="0.25">
      <c r="B2" s="375" t="s">
        <v>0</v>
      </c>
      <c r="C2" s="375"/>
      <c r="D2" s="375"/>
      <c r="E2" s="375"/>
      <c r="F2" s="375"/>
      <c r="G2" s="375"/>
      <c r="H2" s="375"/>
      <c r="I2" s="256"/>
    </row>
    <row r="3" spans="1:9" ht="34.5" customHeight="1" x14ac:dyDescent="0.25">
      <c r="A3" s="375" t="s">
        <v>245</v>
      </c>
      <c r="B3" s="375"/>
      <c r="C3" s="375"/>
      <c r="D3" s="375"/>
      <c r="E3" s="375"/>
      <c r="F3" s="375"/>
      <c r="G3" s="375"/>
      <c r="H3" s="375"/>
    </row>
    <row r="4" spans="1:9" s="259" customFormat="1" ht="33.75" customHeight="1" x14ac:dyDescent="0.25">
      <c r="A4" s="366" t="s">
        <v>1</v>
      </c>
      <c r="B4" s="376" t="s">
        <v>2</v>
      </c>
      <c r="C4" s="366" t="s">
        <v>4</v>
      </c>
      <c r="D4" s="366" t="s">
        <v>221</v>
      </c>
      <c r="E4" s="372" t="s">
        <v>222</v>
      </c>
      <c r="F4" s="374" t="s">
        <v>6</v>
      </c>
      <c r="G4" s="374"/>
      <c r="H4" s="374"/>
    </row>
    <row r="5" spans="1:9" s="259" customFormat="1" ht="33.75" customHeight="1" x14ac:dyDescent="0.25">
      <c r="A5" s="367"/>
      <c r="B5" s="377"/>
      <c r="C5" s="367"/>
      <c r="D5" s="367"/>
      <c r="E5" s="373"/>
      <c r="F5" s="258" t="s">
        <v>7</v>
      </c>
      <c r="G5" s="258" t="s">
        <v>8</v>
      </c>
      <c r="H5" s="258" t="s">
        <v>9</v>
      </c>
    </row>
    <row r="6" spans="1:9" ht="25.5" customHeight="1" x14ac:dyDescent="0.25">
      <c r="A6" s="260"/>
      <c r="B6" s="261" t="s">
        <v>10</v>
      </c>
      <c r="C6" s="262"/>
      <c r="D6" s="260"/>
      <c r="E6" s="263"/>
      <c r="F6" s="264"/>
      <c r="G6" s="263"/>
      <c r="H6" s="263"/>
    </row>
    <row r="7" spans="1:9" ht="25.5" customHeight="1" x14ac:dyDescent="0.25">
      <c r="A7" s="265"/>
      <c r="B7" s="266" t="s">
        <v>175</v>
      </c>
      <c r="C7" s="267"/>
      <c r="D7" s="268"/>
      <c r="E7" s="268"/>
      <c r="F7" s="268"/>
      <c r="G7" s="268"/>
      <c r="H7" s="268"/>
    </row>
    <row r="8" spans="1:9" ht="25.5" customHeight="1" x14ac:dyDescent="0.25">
      <c r="A8" s="269">
        <v>1</v>
      </c>
      <c r="B8" s="270" t="s">
        <v>99</v>
      </c>
      <c r="C8" s="271" t="s">
        <v>100</v>
      </c>
      <c r="D8" s="269">
        <v>100</v>
      </c>
      <c r="E8" s="269">
        <v>205</v>
      </c>
      <c r="F8" s="272">
        <v>12.28</v>
      </c>
      <c r="G8" s="272">
        <v>10.72</v>
      </c>
      <c r="H8" s="273">
        <v>11.69</v>
      </c>
    </row>
    <row r="9" spans="1:9" ht="25.5" customHeight="1" x14ac:dyDescent="0.25">
      <c r="A9" s="274">
        <v>2</v>
      </c>
      <c r="B9" s="275" t="s">
        <v>24</v>
      </c>
      <c r="C9" s="271" t="s">
        <v>101</v>
      </c>
      <c r="D9" s="274">
        <v>180</v>
      </c>
      <c r="E9" s="274">
        <v>225</v>
      </c>
      <c r="F9" s="276">
        <v>6.25</v>
      </c>
      <c r="G9" s="276">
        <v>5.75</v>
      </c>
      <c r="H9" s="277">
        <v>38.32</v>
      </c>
    </row>
    <row r="10" spans="1:9" ht="25.5" customHeight="1" x14ac:dyDescent="0.25">
      <c r="A10" s="274">
        <v>3</v>
      </c>
      <c r="B10" s="275" t="s">
        <v>102</v>
      </c>
      <c r="C10" s="271" t="s">
        <v>103</v>
      </c>
      <c r="D10" s="274">
        <v>200</v>
      </c>
      <c r="E10" s="274">
        <v>66</v>
      </c>
      <c r="F10" s="276">
        <v>0.25</v>
      </c>
      <c r="G10" s="276">
        <v>7.0000000000000007E-2</v>
      </c>
      <c r="H10" s="277">
        <v>16.71</v>
      </c>
    </row>
    <row r="11" spans="1:9" ht="25.5" customHeight="1" x14ac:dyDescent="0.25">
      <c r="A11" s="274">
        <v>4</v>
      </c>
      <c r="B11" s="275" t="s">
        <v>17</v>
      </c>
      <c r="C11" s="271" t="s">
        <v>104</v>
      </c>
      <c r="D11" s="274">
        <v>33</v>
      </c>
      <c r="E11" s="274">
        <v>102</v>
      </c>
      <c r="F11" s="276">
        <v>1.81</v>
      </c>
      <c r="G11" s="276">
        <v>0.33</v>
      </c>
      <c r="H11" s="277">
        <v>14.85</v>
      </c>
    </row>
    <row r="12" spans="1:9" s="259" customFormat="1" ht="25.5" customHeight="1" x14ac:dyDescent="0.25">
      <c r="A12" s="274">
        <v>5</v>
      </c>
      <c r="B12" s="275" t="s">
        <v>105</v>
      </c>
      <c r="C12" s="271"/>
      <c r="D12" s="274">
        <v>40</v>
      </c>
      <c r="E12" s="274">
        <v>144</v>
      </c>
      <c r="F12" s="276">
        <v>2.04</v>
      </c>
      <c r="G12" s="276">
        <v>2.08</v>
      </c>
      <c r="H12" s="277">
        <v>29.48</v>
      </c>
    </row>
    <row r="13" spans="1:9" s="259" customFormat="1" ht="25.5" customHeight="1" x14ac:dyDescent="0.25">
      <c r="A13" s="278"/>
      <c r="B13" s="279" t="s">
        <v>176</v>
      </c>
      <c r="C13" s="280"/>
      <c r="D13" s="281"/>
      <c r="E13" s="282"/>
      <c r="F13" s="283"/>
      <c r="G13" s="284"/>
      <c r="H13" s="284"/>
    </row>
    <row r="14" spans="1:9" ht="25.5" customHeight="1" x14ac:dyDescent="0.25">
      <c r="A14" s="285">
        <v>1</v>
      </c>
      <c r="B14" s="286" t="s">
        <v>177</v>
      </c>
      <c r="C14" s="287" t="s">
        <v>223</v>
      </c>
      <c r="D14" s="288">
        <v>250</v>
      </c>
      <c r="E14" s="289">
        <v>142</v>
      </c>
      <c r="F14" s="290">
        <v>5.28</v>
      </c>
      <c r="G14" s="291">
        <v>4.42</v>
      </c>
      <c r="H14" s="291">
        <v>22.07</v>
      </c>
    </row>
    <row r="15" spans="1:9" ht="25.5" customHeight="1" x14ac:dyDescent="0.25">
      <c r="A15" s="285">
        <v>2</v>
      </c>
      <c r="B15" s="286" t="s">
        <v>43</v>
      </c>
      <c r="C15" s="271" t="s">
        <v>44</v>
      </c>
      <c r="D15" s="288">
        <v>215</v>
      </c>
      <c r="E15" s="289">
        <v>57</v>
      </c>
      <c r="F15" s="290">
        <v>0.2</v>
      </c>
      <c r="G15" s="291">
        <v>0.05</v>
      </c>
      <c r="H15" s="291">
        <v>15.01</v>
      </c>
    </row>
    <row r="16" spans="1:9" ht="25.5" customHeight="1" x14ac:dyDescent="0.25">
      <c r="A16" s="292">
        <v>3</v>
      </c>
      <c r="B16" s="293" t="s">
        <v>17</v>
      </c>
      <c r="C16" s="294" t="s">
        <v>179</v>
      </c>
      <c r="D16" s="295">
        <v>30</v>
      </c>
      <c r="E16" s="296">
        <v>93</v>
      </c>
      <c r="F16" s="297">
        <v>1.65</v>
      </c>
      <c r="G16" s="298">
        <v>0.3</v>
      </c>
      <c r="H16" s="298">
        <v>13.5</v>
      </c>
    </row>
    <row r="17" spans="1:8" ht="25.5" customHeight="1" x14ac:dyDescent="0.25">
      <c r="A17" s="292">
        <v>4</v>
      </c>
      <c r="B17" s="293" t="s">
        <v>224</v>
      </c>
      <c r="C17" s="299" t="s">
        <v>225</v>
      </c>
      <c r="D17" s="295">
        <v>50</v>
      </c>
      <c r="E17" s="296">
        <v>188</v>
      </c>
      <c r="F17" s="297">
        <v>3.79</v>
      </c>
      <c r="G17" s="298">
        <v>7.16</v>
      </c>
      <c r="H17" s="298">
        <v>26.74</v>
      </c>
    </row>
    <row r="18" spans="1:8" s="259" customFormat="1" ht="25.5" customHeight="1" x14ac:dyDescent="0.25">
      <c r="A18" s="300"/>
      <c r="B18" s="301" t="s">
        <v>226</v>
      </c>
      <c r="C18" s="255"/>
      <c r="D18" s="302">
        <f t="shared" ref="D18:H18" si="0">SUM(D8:D17)</f>
        <v>1098</v>
      </c>
      <c r="E18" s="302">
        <f t="shared" si="0"/>
        <v>1222</v>
      </c>
      <c r="F18" s="302">
        <f t="shared" si="0"/>
        <v>33.549999999999997</v>
      </c>
      <c r="G18" s="302">
        <f t="shared" si="0"/>
        <v>30.88</v>
      </c>
      <c r="H18" s="302">
        <f t="shared" si="0"/>
        <v>188.37</v>
      </c>
    </row>
    <row r="19" spans="1:8" ht="25.5" customHeight="1" x14ac:dyDescent="0.25">
      <c r="A19" s="260"/>
      <c r="B19" s="261" t="s">
        <v>21</v>
      </c>
      <c r="C19" s="262"/>
      <c r="D19" s="260"/>
      <c r="E19" s="263"/>
      <c r="F19" s="264"/>
      <c r="G19" s="263"/>
      <c r="H19" s="263"/>
    </row>
    <row r="20" spans="1:8" ht="25.5" customHeight="1" x14ac:dyDescent="0.25">
      <c r="A20" s="265"/>
      <c r="B20" s="266" t="s">
        <v>175</v>
      </c>
      <c r="C20" s="267"/>
      <c r="D20" s="268"/>
      <c r="E20" s="268"/>
      <c r="F20" s="268"/>
      <c r="G20" s="268"/>
      <c r="H20" s="268"/>
    </row>
    <row r="21" spans="1:8" s="192" customFormat="1" ht="25.5" customHeight="1" x14ac:dyDescent="0.25">
      <c r="A21" s="274">
        <v>1</v>
      </c>
      <c r="B21" s="270" t="s">
        <v>47</v>
      </c>
      <c r="C21" s="269" t="s">
        <v>106</v>
      </c>
      <c r="D21" s="269">
        <v>100</v>
      </c>
      <c r="E21" s="269">
        <v>211</v>
      </c>
      <c r="F21" s="272">
        <v>12.84</v>
      </c>
      <c r="G21" s="272">
        <v>16.239999999999998</v>
      </c>
      <c r="H21" s="273">
        <v>3.76</v>
      </c>
    </row>
    <row r="22" spans="1:8" s="192" customFormat="1" ht="25.5" customHeight="1" x14ac:dyDescent="0.25">
      <c r="A22" s="274">
        <v>2</v>
      </c>
      <c r="B22" s="275" t="s">
        <v>107</v>
      </c>
      <c r="C22" s="271" t="s">
        <v>108</v>
      </c>
      <c r="D22" s="274">
        <v>180</v>
      </c>
      <c r="E22" s="274">
        <v>175</v>
      </c>
      <c r="F22" s="276">
        <v>3.72</v>
      </c>
      <c r="G22" s="276">
        <v>6.55</v>
      </c>
      <c r="H22" s="277">
        <v>21.92</v>
      </c>
    </row>
    <row r="23" spans="1:8" s="192" customFormat="1" ht="25.5" customHeight="1" x14ac:dyDescent="0.25">
      <c r="A23" s="274">
        <v>3</v>
      </c>
      <c r="B23" s="275" t="s">
        <v>82</v>
      </c>
      <c r="C23" s="271" t="s">
        <v>109</v>
      </c>
      <c r="D23" s="274">
        <v>220</v>
      </c>
      <c r="E23" s="274">
        <v>58</v>
      </c>
      <c r="F23" s="276">
        <v>0.24</v>
      </c>
      <c r="G23" s="276">
        <v>0.05</v>
      </c>
      <c r="H23" s="277">
        <v>15.16</v>
      </c>
    </row>
    <row r="24" spans="1:8" s="192" customFormat="1" ht="25.5" customHeight="1" x14ac:dyDescent="0.25">
      <c r="A24" s="274">
        <v>4</v>
      </c>
      <c r="B24" s="275" t="s">
        <v>17</v>
      </c>
      <c r="C24" s="271" t="s">
        <v>104</v>
      </c>
      <c r="D24" s="274">
        <v>35</v>
      </c>
      <c r="E24" s="274">
        <v>108</v>
      </c>
      <c r="F24" s="276">
        <v>1.92</v>
      </c>
      <c r="G24" s="276">
        <v>0.35</v>
      </c>
      <c r="H24" s="277">
        <v>15.75</v>
      </c>
    </row>
    <row r="25" spans="1:8" s="192" customFormat="1" ht="25.5" customHeight="1" x14ac:dyDescent="0.25">
      <c r="A25" s="303">
        <v>5</v>
      </c>
      <c r="B25" s="304" t="s">
        <v>110</v>
      </c>
      <c r="C25" s="292" t="s">
        <v>111</v>
      </c>
      <c r="D25" s="274">
        <v>50</v>
      </c>
      <c r="E25" s="303">
        <v>141</v>
      </c>
      <c r="F25" s="305">
        <v>3.93</v>
      </c>
      <c r="G25" s="305">
        <v>1.58</v>
      </c>
      <c r="H25" s="306">
        <v>27</v>
      </c>
    </row>
    <row r="26" spans="1:8" s="259" customFormat="1" ht="25.5" customHeight="1" x14ac:dyDescent="0.25">
      <c r="A26" s="278"/>
      <c r="B26" s="279" t="s">
        <v>176</v>
      </c>
      <c r="C26" s="280"/>
      <c r="D26" s="281"/>
      <c r="E26" s="282"/>
      <c r="F26" s="307"/>
      <c r="G26" s="282"/>
      <c r="H26" s="282"/>
    </row>
    <row r="27" spans="1:8" ht="25.5" customHeight="1" x14ac:dyDescent="0.25">
      <c r="A27" s="285">
        <v>1</v>
      </c>
      <c r="B27" s="286" t="s">
        <v>182</v>
      </c>
      <c r="C27" s="287" t="s">
        <v>183</v>
      </c>
      <c r="D27" s="288">
        <v>250</v>
      </c>
      <c r="E27" s="289">
        <v>103</v>
      </c>
      <c r="F27" s="290">
        <v>2.02</v>
      </c>
      <c r="G27" s="291">
        <v>2.75</v>
      </c>
      <c r="H27" s="291">
        <v>19.71</v>
      </c>
    </row>
    <row r="28" spans="1:8" ht="25.5" customHeight="1" x14ac:dyDescent="0.25">
      <c r="A28" s="285">
        <v>2</v>
      </c>
      <c r="B28" s="286" t="s">
        <v>140</v>
      </c>
      <c r="C28" s="271" t="s">
        <v>141</v>
      </c>
      <c r="D28" s="288">
        <v>200</v>
      </c>
      <c r="E28" s="289">
        <v>68</v>
      </c>
      <c r="F28" s="290">
        <v>0.18</v>
      </c>
      <c r="G28" s="291">
        <v>0.04</v>
      </c>
      <c r="H28" s="291">
        <v>16.59</v>
      </c>
    </row>
    <row r="29" spans="1:8" ht="25.5" customHeight="1" x14ac:dyDescent="0.25">
      <c r="A29" s="292">
        <v>3</v>
      </c>
      <c r="B29" s="275" t="s">
        <v>17</v>
      </c>
      <c r="C29" s="271" t="s">
        <v>208</v>
      </c>
      <c r="D29" s="274">
        <v>36</v>
      </c>
      <c r="E29" s="274">
        <v>112</v>
      </c>
      <c r="F29" s="276">
        <v>1.98</v>
      </c>
      <c r="G29" s="276">
        <v>0.36</v>
      </c>
      <c r="H29" s="277">
        <v>16.2</v>
      </c>
    </row>
    <row r="30" spans="1:8" s="259" customFormat="1" ht="25.5" customHeight="1" x14ac:dyDescent="0.25">
      <c r="A30" s="308"/>
      <c r="B30" s="309" t="s">
        <v>226</v>
      </c>
      <c r="C30" s="255"/>
      <c r="D30" s="302">
        <f t="shared" ref="D30:H30" si="1">SUM(D21:D29)</f>
        <v>1071</v>
      </c>
      <c r="E30" s="302">
        <f t="shared" si="1"/>
        <v>976</v>
      </c>
      <c r="F30" s="302">
        <f t="shared" si="1"/>
        <v>26.83</v>
      </c>
      <c r="G30" s="302">
        <f t="shared" si="1"/>
        <v>27.92</v>
      </c>
      <c r="H30" s="302">
        <f t="shared" si="1"/>
        <v>136.09</v>
      </c>
    </row>
    <row r="31" spans="1:8" ht="25.5" customHeight="1" x14ac:dyDescent="0.25">
      <c r="A31" s="260"/>
      <c r="B31" s="261" t="s">
        <v>30</v>
      </c>
      <c r="C31" s="262"/>
      <c r="D31" s="310"/>
      <c r="E31" s="263"/>
      <c r="F31" s="264"/>
      <c r="G31" s="263"/>
      <c r="H31" s="263"/>
    </row>
    <row r="32" spans="1:8" ht="25.5" customHeight="1" x14ac:dyDescent="0.25">
      <c r="A32" s="265"/>
      <c r="B32" s="266" t="s">
        <v>175</v>
      </c>
      <c r="C32" s="267"/>
      <c r="D32" s="268"/>
      <c r="E32" s="268"/>
      <c r="F32" s="268"/>
      <c r="G32" s="268"/>
      <c r="H32" s="268"/>
    </row>
    <row r="33" spans="1:8" s="192" customFormat="1" ht="25.5" customHeight="1" x14ac:dyDescent="0.25">
      <c r="A33" s="274">
        <v>1</v>
      </c>
      <c r="B33" s="275" t="s">
        <v>112</v>
      </c>
      <c r="C33" s="271" t="s">
        <v>113</v>
      </c>
      <c r="D33" s="274">
        <v>100</v>
      </c>
      <c r="E33" s="274">
        <v>234</v>
      </c>
      <c r="F33" s="276">
        <v>12.34</v>
      </c>
      <c r="G33" s="276">
        <v>14.54</v>
      </c>
      <c r="H33" s="277">
        <v>12.98</v>
      </c>
    </row>
    <row r="34" spans="1:8" s="192" customFormat="1" ht="25.5" customHeight="1" x14ac:dyDescent="0.25">
      <c r="A34" s="274">
        <v>2</v>
      </c>
      <c r="B34" s="312" t="s">
        <v>114</v>
      </c>
      <c r="C34" s="294" t="s">
        <v>115</v>
      </c>
      <c r="D34" s="274">
        <v>210</v>
      </c>
      <c r="E34" s="274">
        <v>193</v>
      </c>
      <c r="F34" s="276">
        <v>5.64</v>
      </c>
      <c r="G34" s="276">
        <v>6.67</v>
      </c>
      <c r="H34" s="277">
        <v>27.06</v>
      </c>
    </row>
    <row r="35" spans="1:8" s="192" customFormat="1" ht="25.5" customHeight="1" x14ac:dyDescent="0.25">
      <c r="A35" s="274">
        <v>3</v>
      </c>
      <c r="B35" s="275" t="s">
        <v>116</v>
      </c>
      <c r="C35" s="271" t="s">
        <v>68</v>
      </c>
      <c r="D35" s="274">
        <v>217</v>
      </c>
      <c r="E35" s="274">
        <v>54</v>
      </c>
      <c r="F35" s="276">
        <v>0.56000000000000005</v>
      </c>
      <c r="G35" s="276">
        <v>7.0000000000000007E-2</v>
      </c>
      <c r="H35" s="277">
        <v>13.59</v>
      </c>
    </row>
    <row r="36" spans="1:8" s="192" customFormat="1" ht="25.5" customHeight="1" x14ac:dyDescent="0.25">
      <c r="A36" s="274">
        <v>4</v>
      </c>
      <c r="B36" s="275" t="s">
        <v>17</v>
      </c>
      <c r="C36" s="271" t="s">
        <v>104</v>
      </c>
      <c r="D36" s="274">
        <v>38</v>
      </c>
      <c r="E36" s="274">
        <v>118</v>
      </c>
      <c r="F36" s="276">
        <v>2.09</v>
      </c>
      <c r="G36" s="276">
        <v>0.38</v>
      </c>
      <c r="H36" s="277">
        <v>17.100000000000001</v>
      </c>
    </row>
    <row r="37" spans="1:8" s="259" customFormat="1" ht="25.5" customHeight="1" x14ac:dyDescent="0.25">
      <c r="A37" s="278"/>
      <c r="B37" s="279" t="s">
        <v>176</v>
      </c>
      <c r="C37" s="280"/>
      <c r="D37" s="281"/>
      <c r="E37" s="282"/>
      <c r="F37" s="283"/>
      <c r="G37" s="284"/>
      <c r="H37" s="284"/>
    </row>
    <row r="38" spans="1:8" ht="25.5" customHeight="1" x14ac:dyDescent="0.25">
      <c r="A38" s="285">
        <v>1</v>
      </c>
      <c r="B38" s="286" t="s">
        <v>185</v>
      </c>
      <c r="C38" s="287" t="s">
        <v>186</v>
      </c>
      <c r="D38" s="288">
        <v>250</v>
      </c>
      <c r="E38" s="289">
        <v>121</v>
      </c>
      <c r="F38" s="290">
        <v>2.62</v>
      </c>
      <c r="G38" s="291">
        <v>2.75</v>
      </c>
      <c r="H38" s="291">
        <v>16.88</v>
      </c>
    </row>
    <row r="39" spans="1:8" ht="25.5" customHeight="1" x14ac:dyDescent="0.25">
      <c r="A39" s="285">
        <v>2</v>
      </c>
      <c r="B39" s="286" t="s">
        <v>187</v>
      </c>
      <c r="C39" s="287" t="s">
        <v>188</v>
      </c>
      <c r="D39" s="288">
        <v>200</v>
      </c>
      <c r="E39" s="289">
        <v>65</v>
      </c>
      <c r="F39" s="290">
        <v>0.13</v>
      </c>
      <c r="G39" s="291">
        <v>0.01</v>
      </c>
      <c r="H39" s="291">
        <v>15.39</v>
      </c>
    </row>
    <row r="40" spans="1:8" ht="25.5" customHeight="1" x14ac:dyDescent="0.25">
      <c r="A40" s="292">
        <v>3</v>
      </c>
      <c r="B40" s="275" t="s">
        <v>17</v>
      </c>
      <c r="C40" s="271" t="s">
        <v>208</v>
      </c>
      <c r="D40" s="274">
        <v>28</v>
      </c>
      <c r="E40" s="311">
        <v>87</v>
      </c>
      <c r="F40" s="297">
        <v>1.54</v>
      </c>
      <c r="G40" s="298">
        <v>0.28000000000000003</v>
      </c>
      <c r="H40" s="298">
        <v>12.6</v>
      </c>
    </row>
    <row r="41" spans="1:8" ht="25.5" customHeight="1" x14ac:dyDescent="0.25">
      <c r="A41" s="292">
        <v>4</v>
      </c>
      <c r="B41" s="312" t="s">
        <v>36</v>
      </c>
      <c r="C41" s="294" t="s">
        <v>37</v>
      </c>
      <c r="D41" s="274">
        <v>50</v>
      </c>
      <c r="E41" s="311">
        <v>141</v>
      </c>
      <c r="F41" s="297">
        <v>3.93</v>
      </c>
      <c r="G41" s="298">
        <v>1.58</v>
      </c>
      <c r="H41" s="298">
        <v>26.99</v>
      </c>
    </row>
    <row r="42" spans="1:8" s="259" customFormat="1" ht="25.5" customHeight="1" x14ac:dyDescent="0.25">
      <c r="A42" s="313"/>
      <c r="B42" s="301" t="s">
        <v>226</v>
      </c>
      <c r="C42" s="255"/>
      <c r="D42" s="302">
        <f t="shared" ref="D42:H42" si="2">SUM(D33:D41)</f>
        <v>1093</v>
      </c>
      <c r="E42" s="302">
        <f t="shared" si="2"/>
        <v>1013</v>
      </c>
      <c r="F42" s="302">
        <f t="shared" si="2"/>
        <v>28.849999999999998</v>
      </c>
      <c r="G42" s="302">
        <f t="shared" si="2"/>
        <v>26.28</v>
      </c>
      <c r="H42" s="302">
        <f t="shared" si="2"/>
        <v>142.58999999999997</v>
      </c>
    </row>
    <row r="43" spans="1:8" ht="25.5" customHeight="1" x14ac:dyDescent="0.25">
      <c r="A43" s="314"/>
      <c r="B43" s="261" t="s">
        <v>38</v>
      </c>
      <c r="C43" s="262"/>
      <c r="D43" s="310"/>
      <c r="E43" s="263"/>
      <c r="F43" s="264"/>
      <c r="G43" s="263"/>
      <c r="H43" s="263"/>
    </row>
    <row r="44" spans="1:8" ht="25.5" customHeight="1" x14ac:dyDescent="0.25">
      <c r="A44" s="292"/>
      <c r="B44" s="266" t="s">
        <v>175</v>
      </c>
      <c r="C44" s="267"/>
      <c r="D44" s="268"/>
      <c r="E44" s="268"/>
      <c r="F44" s="268"/>
      <c r="G44" s="268"/>
      <c r="H44" s="268"/>
    </row>
    <row r="45" spans="1:8" s="316" customFormat="1" ht="25.5" customHeight="1" x14ac:dyDescent="0.25">
      <c r="A45" s="274">
        <v>1</v>
      </c>
      <c r="B45" s="315" t="s">
        <v>75</v>
      </c>
      <c r="C45" s="271" t="s">
        <v>117</v>
      </c>
      <c r="D45" s="274">
        <v>100</v>
      </c>
      <c r="E45" s="274">
        <v>109</v>
      </c>
      <c r="F45" s="276">
        <v>9.77</v>
      </c>
      <c r="G45" s="276">
        <v>4.57</v>
      </c>
      <c r="H45" s="277">
        <v>9.14</v>
      </c>
    </row>
    <row r="46" spans="1:8" s="192" customFormat="1" ht="34.5" customHeight="1" x14ac:dyDescent="0.25">
      <c r="A46" s="274">
        <v>2</v>
      </c>
      <c r="B46" s="312" t="s">
        <v>118</v>
      </c>
      <c r="C46" s="294" t="s">
        <v>227</v>
      </c>
      <c r="D46" s="274">
        <v>215</v>
      </c>
      <c r="E46" s="274">
        <v>259</v>
      </c>
      <c r="F46" s="276">
        <v>4.63</v>
      </c>
      <c r="G46" s="276">
        <v>7.29</v>
      </c>
      <c r="H46" s="277">
        <v>41.35</v>
      </c>
    </row>
    <row r="47" spans="1:8" s="192" customFormat="1" ht="25.5" customHeight="1" x14ac:dyDescent="0.25">
      <c r="A47" s="274">
        <v>3</v>
      </c>
      <c r="B47" s="275" t="s">
        <v>120</v>
      </c>
      <c r="C47" s="271" t="s">
        <v>121</v>
      </c>
      <c r="D47" s="274">
        <v>200</v>
      </c>
      <c r="E47" s="274">
        <v>66</v>
      </c>
      <c r="F47" s="276">
        <v>0.2</v>
      </c>
      <c r="G47" s="276">
        <v>0.09</v>
      </c>
      <c r="H47" s="277">
        <v>16.43</v>
      </c>
    </row>
    <row r="48" spans="1:8" s="192" customFormat="1" ht="25.5" customHeight="1" x14ac:dyDescent="0.25">
      <c r="A48" s="274">
        <v>4</v>
      </c>
      <c r="B48" s="275" t="s">
        <v>17</v>
      </c>
      <c r="C48" s="271" t="s">
        <v>104</v>
      </c>
      <c r="D48" s="274">
        <v>35</v>
      </c>
      <c r="E48" s="274">
        <v>108</v>
      </c>
      <c r="F48" s="276">
        <v>1.92</v>
      </c>
      <c r="G48" s="276">
        <v>0.35</v>
      </c>
      <c r="H48" s="277">
        <v>15.75</v>
      </c>
    </row>
    <row r="49" spans="1:8" s="259" customFormat="1" ht="25.5" customHeight="1" x14ac:dyDescent="0.25">
      <c r="A49" s="278"/>
      <c r="B49" s="279" t="s">
        <v>176</v>
      </c>
      <c r="C49" s="280"/>
      <c r="D49" s="281"/>
      <c r="E49" s="282"/>
      <c r="F49" s="283"/>
      <c r="G49" s="284"/>
      <c r="H49" s="284"/>
    </row>
    <row r="50" spans="1:8" ht="25.5" customHeight="1" x14ac:dyDescent="0.25">
      <c r="A50" s="285">
        <v>1</v>
      </c>
      <c r="B50" s="286" t="s">
        <v>211</v>
      </c>
      <c r="C50" s="287" t="s">
        <v>183</v>
      </c>
      <c r="D50" s="288">
        <v>250</v>
      </c>
      <c r="E50" s="289">
        <v>105</v>
      </c>
      <c r="F50" s="290">
        <v>2.35</v>
      </c>
      <c r="G50" s="291">
        <v>2.86</v>
      </c>
      <c r="H50" s="291">
        <v>19.29</v>
      </c>
    </row>
    <row r="51" spans="1:8" ht="25.5" customHeight="1" x14ac:dyDescent="0.25">
      <c r="A51" s="285">
        <v>2</v>
      </c>
      <c r="B51" s="286" t="s">
        <v>82</v>
      </c>
      <c r="C51" s="271" t="s">
        <v>15</v>
      </c>
      <c r="D51" s="288">
        <v>220</v>
      </c>
      <c r="E51" s="295">
        <v>58</v>
      </c>
      <c r="F51" s="295">
        <v>0.24</v>
      </c>
      <c r="G51" s="295">
        <v>0.05</v>
      </c>
      <c r="H51" s="311">
        <v>15.16</v>
      </c>
    </row>
    <row r="52" spans="1:8" ht="25.5" customHeight="1" x14ac:dyDescent="0.25">
      <c r="A52" s="292">
        <v>3</v>
      </c>
      <c r="B52" s="275" t="s">
        <v>17</v>
      </c>
      <c r="C52" s="271" t="s">
        <v>208</v>
      </c>
      <c r="D52" s="274">
        <v>22</v>
      </c>
      <c r="E52" s="274">
        <v>68</v>
      </c>
      <c r="F52" s="276">
        <v>1.21</v>
      </c>
      <c r="G52" s="276">
        <v>0.22</v>
      </c>
      <c r="H52" s="277">
        <v>9.9</v>
      </c>
    </row>
    <row r="53" spans="1:8" ht="25.5" customHeight="1" x14ac:dyDescent="0.25">
      <c r="A53" s="292">
        <v>4</v>
      </c>
      <c r="B53" s="317" t="s">
        <v>228</v>
      </c>
      <c r="C53" s="271"/>
      <c r="D53" s="295">
        <v>20</v>
      </c>
      <c r="E53" s="295">
        <v>99</v>
      </c>
      <c r="F53" s="295">
        <v>1.42</v>
      </c>
      <c r="G53" s="295">
        <v>4.5199999999999996</v>
      </c>
      <c r="H53" s="311">
        <v>8.6199999999999992</v>
      </c>
    </row>
    <row r="54" spans="1:8" s="259" customFormat="1" ht="25.5" customHeight="1" x14ac:dyDescent="0.25">
      <c r="A54" s="308"/>
      <c r="B54" s="318" t="s">
        <v>226</v>
      </c>
      <c r="C54" s="255"/>
      <c r="D54" s="319">
        <f t="shared" ref="D54:H54" si="3">SUM(D45:D53)</f>
        <v>1062</v>
      </c>
      <c r="E54" s="302">
        <f t="shared" si="3"/>
        <v>872</v>
      </c>
      <c r="F54" s="302">
        <f t="shared" si="3"/>
        <v>21.739999999999995</v>
      </c>
      <c r="G54" s="302">
        <f t="shared" si="3"/>
        <v>19.95</v>
      </c>
      <c r="H54" s="302">
        <f t="shared" si="3"/>
        <v>135.64000000000001</v>
      </c>
    </row>
    <row r="55" spans="1:8" ht="25.5" customHeight="1" x14ac:dyDescent="0.25">
      <c r="A55" s="260"/>
      <c r="B55" s="261" t="s">
        <v>46</v>
      </c>
      <c r="C55" s="262"/>
      <c r="D55" s="310"/>
      <c r="E55" s="263"/>
      <c r="F55" s="264"/>
      <c r="G55" s="263"/>
      <c r="H55" s="263"/>
    </row>
    <row r="56" spans="1:8" ht="25.5" customHeight="1" x14ac:dyDescent="0.25">
      <c r="A56" s="265"/>
      <c r="B56" s="266" t="s">
        <v>175</v>
      </c>
      <c r="C56" s="267"/>
      <c r="D56" s="268"/>
      <c r="E56" s="268"/>
      <c r="F56" s="268"/>
      <c r="G56" s="268"/>
      <c r="H56" s="268"/>
    </row>
    <row r="57" spans="1:8" s="192" customFormat="1" ht="25.5" customHeight="1" x14ac:dyDescent="0.25">
      <c r="A57" s="274">
        <v>1</v>
      </c>
      <c r="B57" s="270" t="s">
        <v>122</v>
      </c>
      <c r="C57" s="269" t="s">
        <v>123</v>
      </c>
      <c r="D57" s="269">
        <v>100</v>
      </c>
      <c r="E57" s="269">
        <v>88</v>
      </c>
      <c r="F57" s="272">
        <v>1.55</v>
      </c>
      <c r="G57" s="272">
        <v>5.08</v>
      </c>
      <c r="H57" s="273">
        <v>9.39</v>
      </c>
    </row>
    <row r="58" spans="1:8" s="192" customFormat="1" ht="25.5" customHeight="1" x14ac:dyDescent="0.25">
      <c r="A58" s="274">
        <v>2</v>
      </c>
      <c r="B58" s="275" t="s">
        <v>124</v>
      </c>
      <c r="C58" s="271" t="s">
        <v>125</v>
      </c>
      <c r="D58" s="274">
        <v>100</v>
      </c>
      <c r="E58" s="274">
        <v>227</v>
      </c>
      <c r="F58" s="276">
        <v>12.6</v>
      </c>
      <c r="G58" s="276">
        <v>14.34</v>
      </c>
      <c r="H58" s="277">
        <v>11.48</v>
      </c>
    </row>
    <row r="59" spans="1:8" s="192" customFormat="1" ht="25.5" customHeight="1" x14ac:dyDescent="0.25">
      <c r="A59" s="274">
        <v>3</v>
      </c>
      <c r="B59" s="312" t="s">
        <v>126</v>
      </c>
      <c r="C59" s="271" t="s">
        <v>127</v>
      </c>
      <c r="D59" s="274">
        <v>180</v>
      </c>
      <c r="E59" s="274">
        <v>189</v>
      </c>
      <c r="F59" s="276">
        <v>5.41</v>
      </c>
      <c r="G59" s="276">
        <v>6.64</v>
      </c>
      <c r="H59" s="277">
        <v>26.56</v>
      </c>
    </row>
    <row r="60" spans="1:8" s="192" customFormat="1" ht="25.5" customHeight="1" x14ac:dyDescent="0.25">
      <c r="A60" s="274">
        <v>4</v>
      </c>
      <c r="B60" s="275" t="s">
        <v>26</v>
      </c>
      <c r="C60" s="271" t="s">
        <v>27</v>
      </c>
      <c r="D60" s="274">
        <v>217</v>
      </c>
      <c r="E60" s="274">
        <v>55</v>
      </c>
      <c r="F60" s="276">
        <v>0.36</v>
      </c>
      <c r="G60" s="276">
        <v>0.05</v>
      </c>
      <c r="H60" s="277">
        <v>14.07</v>
      </c>
    </row>
    <row r="61" spans="1:8" s="192" customFormat="1" ht="25.5" customHeight="1" x14ac:dyDescent="0.25">
      <c r="A61" s="274">
        <v>5</v>
      </c>
      <c r="B61" s="312" t="s">
        <v>17</v>
      </c>
      <c r="C61" s="271" t="s">
        <v>104</v>
      </c>
      <c r="D61" s="274">
        <v>28</v>
      </c>
      <c r="E61" s="274">
        <v>87</v>
      </c>
      <c r="F61" s="276">
        <v>1.54</v>
      </c>
      <c r="G61" s="276">
        <v>0.28000000000000003</v>
      </c>
      <c r="H61" s="277">
        <v>12.6</v>
      </c>
    </row>
    <row r="62" spans="1:8" s="259" customFormat="1" ht="25.5" customHeight="1" x14ac:dyDescent="0.25">
      <c r="A62" s="278"/>
      <c r="B62" s="279" t="s">
        <v>176</v>
      </c>
      <c r="C62" s="280"/>
      <c r="D62" s="281"/>
      <c r="E62" s="282"/>
      <c r="F62" s="307"/>
      <c r="G62" s="282"/>
      <c r="H62" s="282"/>
    </row>
    <row r="63" spans="1:8" ht="25.5" customHeight="1" x14ac:dyDescent="0.25">
      <c r="A63" s="285">
        <v>1</v>
      </c>
      <c r="B63" s="286" t="s">
        <v>229</v>
      </c>
      <c r="C63" s="287" t="s">
        <v>196</v>
      </c>
      <c r="D63" s="288">
        <v>250</v>
      </c>
      <c r="E63" s="289">
        <v>109</v>
      </c>
      <c r="F63" s="290">
        <v>1.84</v>
      </c>
      <c r="G63" s="291">
        <v>5.48</v>
      </c>
      <c r="H63" s="291">
        <v>10.52</v>
      </c>
    </row>
    <row r="64" spans="1:8" ht="25.5" customHeight="1" x14ac:dyDescent="0.25">
      <c r="A64" s="285">
        <v>2</v>
      </c>
      <c r="B64" s="286" t="s">
        <v>55</v>
      </c>
      <c r="C64" s="287" t="s">
        <v>56</v>
      </c>
      <c r="D64" s="288">
        <v>200</v>
      </c>
      <c r="E64" s="289">
        <v>77</v>
      </c>
      <c r="F64" s="290">
        <v>0.24</v>
      </c>
      <c r="G64" s="291">
        <v>0.19</v>
      </c>
      <c r="H64" s="291">
        <v>18.82</v>
      </c>
    </row>
    <row r="65" spans="1:8" ht="25.5" customHeight="1" x14ac:dyDescent="0.25">
      <c r="A65" s="292">
        <v>3</v>
      </c>
      <c r="B65" s="293" t="s">
        <v>17</v>
      </c>
      <c r="C65" s="294" t="s">
        <v>197</v>
      </c>
      <c r="D65" s="295">
        <v>33</v>
      </c>
      <c r="E65" s="292">
        <v>102</v>
      </c>
      <c r="F65" s="297">
        <v>1.81</v>
      </c>
      <c r="G65" s="298">
        <v>0.33</v>
      </c>
      <c r="H65" s="298">
        <v>14.85</v>
      </c>
    </row>
    <row r="66" spans="1:8" s="259" customFormat="1" ht="25.5" customHeight="1" x14ac:dyDescent="0.25">
      <c r="A66" s="300"/>
      <c r="B66" s="301" t="s">
        <v>226</v>
      </c>
      <c r="C66" s="255"/>
      <c r="D66" s="302">
        <f>SUM(D57:D65)</f>
        <v>1108</v>
      </c>
      <c r="E66" s="302">
        <f t="shared" ref="E66:H66" si="4">SUM(E57:E65)</f>
        <v>934</v>
      </c>
      <c r="F66" s="302">
        <f t="shared" si="4"/>
        <v>25.349999999999998</v>
      </c>
      <c r="G66" s="302">
        <f t="shared" si="4"/>
        <v>32.39</v>
      </c>
      <c r="H66" s="302">
        <f t="shared" si="4"/>
        <v>118.28999999999999</v>
      </c>
    </row>
    <row r="67" spans="1:8" ht="25.5" customHeight="1" x14ac:dyDescent="0.25">
      <c r="A67" s="320"/>
      <c r="B67" s="321" t="s">
        <v>170</v>
      </c>
      <c r="C67" s="322"/>
      <c r="D67" s="323"/>
      <c r="E67" s="324"/>
      <c r="F67" s="325"/>
      <c r="G67" s="324"/>
      <c r="H67" s="324"/>
    </row>
    <row r="68" spans="1:8" ht="25.5" customHeight="1" x14ac:dyDescent="0.25">
      <c r="A68" s="265"/>
      <c r="B68" s="266" t="s">
        <v>175</v>
      </c>
      <c r="C68" s="267"/>
      <c r="D68" s="268"/>
      <c r="E68" s="268"/>
      <c r="F68" s="268"/>
      <c r="G68" s="268"/>
      <c r="H68" s="268"/>
    </row>
    <row r="69" spans="1:8" s="316" customFormat="1" ht="48.75" customHeight="1" x14ac:dyDescent="0.25">
      <c r="A69" s="276">
        <v>1</v>
      </c>
      <c r="B69" s="315" t="s">
        <v>129</v>
      </c>
      <c r="C69" s="346" t="s">
        <v>130</v>
      </c>
      <c r="D69" s="295">
        <v>280</v>
      </c>
      <c r="E69" s="295">
        <v>230</v>
      </c>
      <c r="F69" s="295">
        <v>7.83</v>
      </c>
      <c r="G69" s="295">
        <v>5.81</v>
      </c>
      <c r="H69" s="311">
        <v>43.25</v>
      </c>
    </row>
    <row r="70" spans="1:8" s="316" customFormat="1" ht="25.5" customHeight="1" x14ac:dyDescent="0.25">
      <c r="A70" s="276">
        <v>2</v>
      </c>
      <c r="B70" s="312" t="s">
        <v>14</v>
      </c>
      <c r="C70" s="271" t="s">
        <v>15</v>
      </c>
      <c r="D70" s="295">
        <v>222</v>
      </c>
      <c r="E70" s="295">
        <v>59</v>
      </c>
      <c r="F70" s="295">
        <v>0.26</v>
      </c>
      <c r="G70" s="295">
        <v>0.06</v>
      </c>
      <c r="H70" s="311">
        <v>15.27</v>
      </c>
    </row>
    <row r="71" spans="1:8" s="316" customFormat="1" ht="25.5" customHeight="1" x14ac:dyDescent="0.25">
      <c r="A71" s="276">
        <v>3</v>
      </c>
      <c r="B71" s="347" t="s">
        <v>17</v>
      </c>
      <c r="C71" s="271" t="s">
        <v>104</v>
      </c>
      <c r="D71" s="276">
        <v>36</v>
      </c>
      <c r="E71" s="274">
        <v>112</v>
      </c>
      <c r="F71" s="276">
        <v>1.98</v>
      </c>
      <c r="G71" s="276">
        <v>0.36</v>
      </c>
      <c r="H71" s="277">
        <v>16.2</v>
      </c>
    </row>
    <row r="72" spans="1:8" s="316" customFormat="1" ht="25.5" customHeight="1" x14ac:dyDescent="0.25">
      <c r="A72" s="274">
        <v>4</v>
      </c>
      <c r="B72" s="315" t="s">
        <v>131</v>
      </c>
      <c r="C72" s="294"/>
      <c r="D72" s="295">
        <f>39*2</f>
        <v>78</v>
      </c>
      <c r="E72" s="295">
        <v>416</v>
      </c>
      <c r="F72" s="295">
        <v>4.68</v>
      </c>
      <c r="G72" s="295">
        <v>22.07</v>
      </c>
      <c r="H72" s="311">
        <v>49.37</v>
      </c>
    </row>
    <row r="73" spans="1:8" s="259" customFormat="1" ht="25.5" customHeight="1" x14ac:dyDescent="0.25">
      <c r="A73" s="278"/>
      <c r="B73" s="279" t="s">
        <v>200</v>
      </c>
      <c r="C73" s="280"/>
      <c r="D73" s="281"/>
      <c r="E73" s="282"/>
      <c r="F73" s="283"/>
      <c r="G73" s="284"/>
      <c r="H73" s="284"/>
    </row>
    <row r="74" spans="1:8" ht="25.5" customHeight="1" x14ac:dyDescent="0.25">
      <c r="A74" s="292">
        <v>1</v>
      </c>
      <c r="B74" s="293" t="s">
        <v>61</v>
      </c>
      <c r="C74" s="294" t="s">
        <v>62</v>
      </c>
      <c r="D74" s="295">
        <v>200</v>
      </c>
      <c r="E74" s="295">
        <v>78</v>
      </c>
      <c r="F74" s="295">
        <v>0</v>
      </c>
      <c r="G74" s="295">
        <v>0</v>
      </c>
      <c r="H74" s="311">
        <v>19.399999999999999</v>
      </c>
    </row>
    <row r="75" spans="1:8" ht="25.5" customHeight="1" x14ac:dyDescent="0.25">
      <c r="A75" s="292">
        <v>2</v>
      </c>
      <c r="B75" s="293" t="s">
        <v>202</v>
      </c>
      <c r="C75" s="294"/>
      <c r="D75" s="295">
        <v>29</v>
      </c>
      <c r="E75" s="289">
        <v>113</v>
      </c>
      <c r="F75" s="290">
        <v>1.3</v>
      </c>
      <c r="G75" s="291">
        <v>5.51</v>
      </c>
      <c r="H75" s="291">
        <v>14.79</v>
      </c>
    </row>
    <row r="76" spans="1:8" s="259" customFormat="1" ht="25.5" customHeight="1" x14ac:dyDescent="0.25">
      <c r="A76" s="308"/>
      <c r="B76" s="326" t="s">
        <v>226</v>
      </c>
      <c r="C76" s="327"/>
      <c r="D76" s="319">
        <f t="shared" ref="D76:H76" si="5">SUM(D69:D75)</f>
        <v>845</v>
      </c>
      <c r="E76" s="328">
        <f t="shared" si="5"/>
        <v>1008</v>
      </c>
      <c r="F76" s="328">
        <f t="shared" si="5"/>
        <v>16.05</v>
      </c>
      <c r="G76" s="328">
        <f t="shared" si="5"/>
        <v>33.81</v>
      </c>
      <c r="H76" s="328">
        <f t="shared" si="5"/>
        <v>158.28</v>
      </c>
    </row>
    <row r="77" spans="1:8" ht="25.5" customHeight="1" x14ac:dyDescent="0.25">
      <c r="A77" s="260"/>
      <c r="B77" s="261" t="s">
        <v>57</v>
      </c>
      <c r="C77" s="262"/>
      <c r="D77" s="310"/>
      <c r="E77" s="263"/>
      <c r="F77" s="264"/>
      <c r="G77" s="263"/>
      <c r="H77" s="263"/>
    </row>
    <row r="78" spans="1:8" ht="25.5" customHeight="1" x14ac:dyDescent="0.25">
      <c r="A78" s="265"/>
      <c r="B78" s="266" t="s">
        <v>175</v>
      </c>
      <c r="C78" s="267"/>
      <c r="D78" s="268"/>
      <c r="E78" s="268"/>
      <c r="F78" s="268"/>
      <c r="G78" s="268"/>
      <c r="H78" s="268"/>
    </row>
    <row r="79" spans="1:8" s="192" customFormat="1" ht="25.5" customHeight="1" x14ac:dyDescent="0.25">
      <c r="A79" s="269">
        <v>1</v>
      </c>
      <c r="B79" s="275" t="s">
        <v>99</v>
      </c>
      <c r="C79" s="271" t="s">
        <v>23</v>
      </c>
      <c r="D79" s="274">
        <v>100</v>
      </c>
      <c r="E79" s="274">
        <v>205</v>
      </c>
      <c r="F79" s="276">
        <v>12.28</v>
      </c>
      <c r="G79" s="276">
        <v>10.72</v>
      </c>
      <c r="H79" s="277">
        <v>11.69</v>
      </c>
    </row>
    <row r="80" spans="1:8" s="192" customFormat="1" ht="25.5" customHeight="1" x14ac:dyDescent="0.25">
      <c r="A80" s="274">
        <v>2</v>
      </c>
      <c r="B80" s="275" t="s">
        <v>133</v>
      </c>
      <c r="C80" s="271" t="s">
        <v>134</v>
      </c>
      <c r="D80" s="274">
        <v>185</v>
      </c>
      <c r="E80" s="274">
        <v>238</v>
      </c>
      <c r="F80" s="276">
        <v>4.2</v>
      </c>
      <c r="G80" s="276">
        <v>7.07</v>
      </c>
      <c r="H80" s="277">
        <v>39.11</v>
      </c>
    </row>
    <row r="81" spans="1:8" s="192" customFormat="1" ht="25.5" customHeight="1" x14ac:dyDescent="0.25">
      <c r="A81" s="274">
        <v>3</v>
      </c>
      <c r="B81" s="275" t="s">
        <v>43</v>
      </c>
      <c r="C81" s="271" t="s">
        <v>44</v>
      </c>
      <c r="D81" s="274">
        <v>215</v>
      </c>
      <c r="E81" s="274">
        <v>57</v>
      </c>
      <c r="F81" s="276">
        <v>0.2</v>
      </c>
      <c r="G81" s="276">
        <v>0.05</v>
      </c>
      <c r="H81" s="277">
        <v>15.01</v>
      </c>
    </row>
    <row r="82" spans="1:8" s="192" customFormat="1" ht="25.5" customHeight="1" x14ac:dyDescent="0.25">
      <c r="A82" s="274">
        <v>4</v>
      </c>
      <c r="B82" s="312" t="s">
        <v>135</v>
      </c>
      <c r="C82" s="294" t="s">
        <v>29</v>
      </c>
      <c r="D82" s="274">
        <v>60</v>
      </c>
      <c r="E82" s="274">
        <v>150</v>
      </c>
      <c r="F82" s="276">
        <v>4.32</v>
      </c>
      <c r="G82" s="276">
        <v>1.48</v>
      </c>
      <c r="H82" s="277">
        <v>28.87</v>
      </c>
    </row>
    <row r="83" spans="1:8" s="259" customFormat="1" ht="25.5" customHeight="1" x14ac:dyDescent="0.25">
      <c r="A83" s="278"/>
      <c r="B83" s="279" t="s">
        <v>176</v>
      </c>
      <c r="C83" s="280"/>
      <c r="D83" s="281"/>
      <c r="E83" s="282"/>
      <c r="F83" s="283"/>
      <c r="G83" s="284"/>
      <c r="H83" s="284"/>
    </row>
    <row r="84" spans="1:8" ht="25.5" customHeight="1" x14ac:dyDescent="0.25">
      <c r="A84" s="285">
        <v>1</v>
      </c>
      <c r="B84" s="286" t="s">
        <v>177</v>
      </c>
      <c r="C84" s="287" t="s">
        <v>203</v>
      </c>
      <c r="D84" s="288">
        <v>250</v>
      </c>
      <c r="E84" s="289">
        <v>142</v>
      </c>
      <c r="F84" s="290">
        <v>5.28</v>
      </c>
      <c r="G84" s="291">
        <v>4.42</v>
      </c>
      <c r="H84" s="291">
        <v>22.07</v>
      </c>
    </row>
    <row r="85" spans="1:8" ht="25.5" customHeight="1" x14ac:dyDescent="0.25">
      <c r="A85" s="285">
        <v>2</v>
      </c>
      <c r="B85" s="286" t="s">
        <v>43</v>
      </c>
      <c r="C85" s="271" t="s">
        <v>230</v>
      </c>
      <c r="D85" s="288">
        <v>215</v>
      </c>
      <c r="E85" s="289">
        <v>57</v>
      </c>
      <c r="F85" s="290">
        <v>0.2</v>
      </c>
      <c r="G85" s="291">
        <v>0.05</v>
      </c>
      <c r="H85" s="291">
        <v>15.01</v>
      </c>
    </row>
    <row r="86" spans="1:8" ht="25.5" customHeight="1" x14ac:dyDescent="0.25">
      <c r="A86" s="292">
        <v>3</v>
      </c>
      <c r="B86" s="275" t="s">
        <v>17</v>
      </c>
      <c r="C86" s="271" t="s">
        <v>208</v>
      </c>
      <c r="D86" s="274">
        <v>38</v>
      </c>
      <c r="E86" s="274">
        <v>118</v>
      </c>
      <c r="F86" s="276">
        <v>2.09</v>
      </c>
      <c r="G86" s="276">
        <v>0.38</v>
      </c>
      <c r="H86" s="277">
        <v>17.100000000000001</v>
      </c>
    </row>
    <row r="87" spans="1:8" ht="25.5" customHeight="1" x14ac:dyDescent="0.25">
      <c r="A87" s="292">
        <v>4</v>
      </c>
      <c r="B87" s="317" t="s">
        <v>231</v>
      </c>
      <c r="C87" s="271"/>
      <c r="D87" s="295">
        <v>30</v>
      </c>
      <c r="E87" s="296">
        <v>141</v>
      </c>
      <c r="F87" s="297">
        <v>2.17</v>
      </c>
      <c r="G87" s="298">
        <v>5.4</v>
      </c>
      <c r="H87" s="298">
        <v>20.85</v>
      </c>
    </row>
    <row r="88" spans="1:8" s="259" customFormat="1" ht="25.5" customHeight="1" x14ac:dyDescent="0.25">
      <c r="A88" s="308"/>
      <c r="B88" s="326" t="s">
        <v>226</v>
      </c>
      <c r="C88" s="327"/>
      <c r="D88" s="319">
        <f t="shared" ref="D88:H88" si="6">SUM(D79:D87)</f>
        <v>1093</v>
      </c>
      <c r="E88" s="319">
        <f t="shared" si="6"/>
        <v>1108</v>
      </c>
      <c r="F88" s="319">
        <f t="shared" si="6"/>
        <v>30.740000000000002</v>
      </c>
      <c r="G88" s="319">
        <f t="shared" si="6"/>
        <v>29.57</v>
      </c>
      <c r="H88" s="319">
        <f t="shared" si="6"/>
        <v>169.70999999999998</v>
      </c>
    </row>
    <row r="89" spans="1:8" ht="25.5" customHeight="1" x14ac:dyDescent="0.25">
      <c r="A89" s="260"/>
      <c r="B89" s="261" t="s">
        <v>171</v>
      </c>
      <c r="C89" s="262"/>
      <c r="D89" s="310"/>
      <c r="E89" s="263"/>
      <c r="F89" s="264"/>
      <c r="G89" s="263"/>
      <c r="H89" s="263"/>
    </row>
    <row r="90" spans="1:8" ht="25.5" customHeight="1" x14ac:dyDescent="0.25">
      <c r="A90" s="265"/>
      <c r="B90" s="266" t="s">
        <v>175</v>
      </c>
      <c r="C90" s="267"/>
      <c r="D90" s="268"/>
      <c r="E90" s="268"/>
      <c r="F90" s="268"/>
      <c r="G90" s="268"/>
      <c r="H90" s="268"/>
    </row>
    <row r="91" spans="1:8" s="192" customFormat="1" ht="25.5" customHeight="1" x14ac:dyDescent="0.25">
      <c r="A91" s="274">
        <v>1</v>
      </c>
      <c r="B91" s="275" t="s">
        <v>136</v>
      </c>
      <c r="C91" s="271" t="s">
        <v>137</v>
      </c>
      <c r="D91" s="274">
        <v>110</v>
      </c>
      <c r="E91" s="274">
        <v>275</v>
      </c>
      <c r="F91" s="276">
        <v>22.86</v>
      </c>
      <c r="G91" s="276">
        <v>16.829999999999998</v>
      </c>
      <c r="H91" s="277">
        <v>3.97</v>
      </c>
    </row>
    <row r="92" spans="1:8" s="192" customFormat="1" ht="36.75" customHeight="1" x14ac:dyDescent="0.25">
      <c r="A92" s="274">
        <v>2</v>
      </c>
      <c r="B92" s="275" t="s">
        <v>138</v>
      </c>
      <c r="C92" s="271" t="s">
        <v>139</v>
      </c>
      <c r="D92" s="274">
        <v>210</v>
      </c>
      <c r="E92" s="274">
        <v>253</v>
      </c>
      <c r="F92" s="276">
        <v>7.24</v>
      </c>
      <c r="G92" s="276">
        <v>6.41</v>
      </c>
      <c r="H92" s="277">
        <v>43.17</v>
      </c>
    </row>
    <row r="93" spans="1:8" s="192" customFormat="1" ht="25.5" customHeight="1" x14ac:dyDescent="0.25">
      <c r="A93" s="274">
        <v>3</v>
      </c>
      <c r="B93" s="275" t="s">
        <v>140</v>
      </c>
      <c r="C93" s="271" t="s">
        <v>141</v>
      </c>
      <c r="D93" s="274">
        <v>200</v>
      </c>
      <c r="E93" s="274">
        <v>68</v>
      </c>
      <c r="F93" s="276">
        <v>0.18</v>
      </c>
      <c r="G93" s="276">
        <v>0.04</v>
      </c>
      <c r="H93" s="277">
        <v>16.59</v>
      </c>
    </row>
    <row r="94" spans="1:8" s="192" customFormat="1" ht="25.5" customHeight="1" x14ac:dyDescent="0.25">
      <c r="A94" s="274">
        <v>4</v>
      </c>
      <c r="B94" s="312" t="s">
        <v>28</v>
      </c>
      <c r="C94" s="294" t="s">
        <v>29</v>
      </c>
      <c r="D94" s="274">
        <v>37</v>
      </c>
      <c r="E94" s="274">
        <v>93</v>
      </c>
      <c r="F94" s="276">
        <v>2.66</v>
      </c>
      <c r="G94" s="276">
        <v>0.91</v>
      </c>
      <c r="H94" s="277">
        <v>17.8</v>
      </c>
    </row>
    <row r="95" spans="1:8" s="259" customFormat="1" ht="25.5" customHeight="1" x14ac:dyDescent="0.25">
      <c r="A95" s="278"/>
      <c r="B95" s="279" t="s">
        <v>176</v>
      </c>
      <c r="C95" s="280"/>
      <c r="D95" s="281"/>
      <c r="E95" s="282"/>
      <c r="F95" s="283"/>
      <c r="G95" s="284"/>
      <c r="H95" s="284"/>
    </row>
    <row r="96" spans="1:8" ht="25.5" customHeight="1" x14ac:dyDescent="0.25">
      <c r="A96" s="285">
        <v>1</v>
      </c>
      <c r="B96" s="286" t="s">
        <v>206</v>
      </c>
      <c r="C96" s="287" t="s">
        <v>207</v>
      </c>
      <c r="D96" s="288">
        <v>250</v>
      </c>
      <c r="E96" s="289">
        <v>94</v>
      </c>
      <c r="F96" s="290">
        <v>1.85</v>
      </c>
      <c r="G96" s="291">
        <v>5.57</v>
      </c>
      <c r="H96" s="291">
        <v>8.0299999999999994</v>
      </c>
    </row>
    <row r="97" spans="1:11" ht="25.5" customHeight="1" x14ac:dyDescent="0.25">
      <c r="A97" s="285">
        <v>2</v>
      </c>
      <c r="B97" s="286" t="s">
        <v>116</v>
      </c>
      <c r="C97" s="271" t="s">
        <v>68</v>
      </c>
      <c r="D97" s="288">
        <v>217</v>
      </c>
      <c r="E97" s="289">
        <v>54</v>
      </c>
      <c r="F97" s="290">
        <v>0.56000000000000005</v>
      </c>
      <c r="G97" s="291">
        <v>7.0000000000000007E-2</v>
      </c>
      <c r="H97" s="291">
        <v>13.59</v>
      </c>
    </row>
    <row r="98" spans="1:11" ht="25.5" customHeight="1" x14ac:dyDescent="0.25">
      <c r="A98" s="292">
        <v>3</v>
      </c>
      <c r="B98" s="293" t="s">
        <v>17</v>
      </c>
      <c r="C98" s="271" t="s">
        <v>208</v>
      </c>
      <c r="D98" s="295">
        <v>32</v>
      </c>
      <c r="E98" s="296">
        <v>99</v>
      </c>
      <c r="F98" s="297">
        <v>1.76</v>
      </c>
      <c r="G98" s="298">
        <v>0.32</v>
      </c>
      <c r="H98" s="298">
        <v>14.4</v>
      </c>
    </row>
    <row r="99" spans="1:11" s="259" customFormat="1" ht="25.5" customHeight="1" x14ac:dyDescent="0.25">
      <c r="A99" s="300"/>
      <c r="B99" s="301" t="s">
        <v>226</v>
      </c>
      <c r="C99" s="255"/>
      <c r="D99" s="302">
        <f t="shared" ref="D99:H99" si="7">SUM(D91:D98)</f>
        <v>1056</v>
      </c>
      <c r="E99" s="302">
        <f t="shared" si="7"/>
        <v>936</v>
      </c>
      <c r="F99" s="302">
        <f t="shared" si="7"/>
        <v>37.11</v>
      </c>
      <c r="G99" s="302">
        <f t="shared" si="7"/>
        <v>30.15</v>
      </c>
      <c r="H99" s="302">
        <f t="shared" si="7"/>
        <v>117.55000000000001</v>
      </c>
    </row>
    <row r="100" spans="1:11" ht="25.5" customHeight="1" x14ac:dyDescent="0.25">
      <c r="A100" s="260"/>
      <c r="B100" s="261" t="s">
        <v>172</v>
      </c>
      <c r="C100" s="262"/>
      <c r="D100" s="310"/>
      <c r="E100" s="263"/>
      <c r="F100" s="264"/>
      <c r="G100" s="263"/>
      <c r="H100" s="263"/>
    </row>
    <row r="101" spans="1:11" ht="25.5" customHeight="1" x14ac:dyDescent="0.25">
      <c r="A101" s="265"/>
      <c r="B101" s="266" t="s">
        <v>175</v>
      </c>
      <c r="C101" s="267"/>
      <c r="D101" s="268"/>
      <c r="E101" s="268"/>
      <c r="F101" s="268"/>
      <c r="G101" s="268"/>
      <c r="H101" s="268"/>
    </row>
    <row r="102" spans="1:11" s="192" customFormat="1" ht="25.5" customHeight="1" x14ac:dyDescent="0.25">
      <c r="A102" s="269">
        <v>1</v>
      </c>
      <c r="B102" s="270" t="s">
        <v>142</v>
      </c>
      <c r="C102" s="271" t="s">
        <v>143</v>
      </c>
      <c r="D102" s="269">
        <v>100</v>
      </c>
      <c r="E102" s="269">
        <v>83</v>
      </c>
      <c r="F102" s="272">
        <v>1.6</v>
      </c>
      <c r="G102" s="272">
        <v>5.07</v>
      </c>
      <c r="H102" s="273">
        <v>7.68</v>
      </c>
    </row>
    <row r="103" spans="1:11" s="192" customFormat="1" ht="25.5" customHeight="1" x14ac:dyDescent="0.25">
      <c r="A103" s="274">
        <v>2</v>
      </c>
      <c r="B103" s="275" t="s">
        <v>144</v>
      </c>
      <c r="C103" s="271" t="s">
        <v>145</v>
      </c>
      <c r="D103" s="274">
        <v>220</v>
      </c>
      <c r="E103" s="274">
        <v>353</v>
      </c>
      <c r="F103" s="276">
        <v>15.23</v>
      </c>
      <c r="G103" s="276">
        <v>14.57</v>
      </c>
      <c r="H103" s="277">
        <v>44.45</v>
      </c>
    </row>
    <row r="104" spans="1:11" s="192" customFormat="1" ht="25.5" customHeight="1" x14ac:dyDescent="0.25">
      <c r="A104" s="274">
        <v>3</v>
      </c>
      <c r="B104" s="275" t="s">
        <v>82</v>
      </c>
      <c r="C104" s="271" t="s">
        <v>15</v>
      </c>
      <c r="D104" s="276">
        <v>220</v>
      </c>
      <c r="E104" s="276">
        <v>58</v>
      </c>
      <c r="F104" s="276">
        <v>0.24</v>
      </c>
      <c r="G104" s="276">
        <v>0.05</v>
      </c>
      <c r="H104" s="277">
        <v>15.16</v>
      </c>
    </row>
    <row r="105" spans="1:11" s="192" customFormat="1" ht="25.5" customHeight="1" x14ac:dyDescent="0.25">
      <c r="A105" s="274">
        <v>4</v>
      </c>
      <c r="B105" s="275" t="s">
        <v>17</v>
      </c>
      <c r="C105" s="271" t="s">
        <v>104</v>
      </c>
      <c r="D105" s="274">
        <v>28</v>
      </c>
      <c r="E105" s="274">
        <v>87</v>
      </c>
      <c r="F105" s="276">
        <v>1.54</v>
      </c>
      <c r="G105" s="276">
        <v>0.28000000000000003</v>
      </c>
      <c r="H105" s="277">
        <v>12.6</v>
      </c>
    </row>
    <row r="106" spans="1:11" s="259" customFormat="1" ht="25.5" customHeight="1" x14ac:dyDescent="0.25">
      <c r="A106" s="300"/>
      <c r="B106" s="301" t="s">
        <v>176</v>
      </c>
      <c r="C106" s="255"/>
      <c r="D106" s="302"/>
      <c r="E106" s="329"/>
      <c r="F106" s="330"/>
      <c r="G106" s="331"/>
      <c r="H106" s="332"/>
    </row>
    <row r="107" spans="1:11" ht="25.5" customHeight="1" x14ac:dyDescent="0.25">
      <c r="A107" s="285">
        <v>1</v>
      </c>
      <c r="B107" s="286" t="s">
        <v>232</v>
      </c>
      <c r="C107" s="287" t="s">
        <v>233</v>
      </c>
      <c r="D107" s="288">
        <v>250</v>
      </c>
      <c r="E107" s="289">
        <v>105</v>
      </c>
      <c r="F107" s="290">
        <v>2.35</v>
      </c>
      <c r="G107" s="291">
        <v>2.86</v>
      </c>
      <c r="H107" s="291">
        <v>19.29</v>
      </c>
      <c r="I107" s="256"/>
      <c r="J107" s="333"/>
      <c r="K107" s="334"/>
    </row>
    <row r="108" spans="1:11" ht="25.5" customHeight="1" x14ac:dyDescent="0.25">
      <c r="A108" s="285">
        <v>2</v>
      </c>
      <c r="B108" s="286" t="s">
        <v>43</v>
      </c>
      <c r="C108" s="271" t="s">
        <v>44</v>
      </c>
      <c r="D108" s="288">
        <v>215</v>
      </c>
      <c r="E108" s="289">
        <v>57</v>
      </c>
      <c r="F108" s="290">
        <v>0.2</v>
      </c>
      <c r="G108" s="291">
        <v>0.05</v>
      </c>
      <c r="H108" s="291">
        <v>15.01</v>
      </c>
    </row>
    <row r="109" spans="1:11" ht="25.5" customHeight="1" x14ac:dyDescent="0.25">
      <c r="A109" s="292">
        <v>3</v>
      </c>
      <c r="B109" s="315" t="s">
        <v>17</v>
      </c>
      <c r="C109" s="294" t="s">
        <v>179</v>
      </c>
      <c r="D109" s="295">
        <v>31</v>
      </c>
      <c r="E109" s="296">
        <v>96</v>
      </c>
      <c r="F109" s="297">
        <v>1.7</v>
      </c>
      <c r="G109" s="298">
        <v>0.31</v>
      </c>
      <c r="H109" s="298">
        <v>13.95</v>
      </c>
    </row>
    <row r="110" spans="1:11" ht="25.5" customHeight="1" x14ac:dyDescent="0.25">
      <c r="A110" s="292">
        <v>4</v>
      </c>
      <c r="B110" s="293" t="s">
        <v>234</v>
      </c>
      <c r="C110" s="299" t="s">
        <v>235</v>
      </c>
      <c r="D110" s="295">
        <v>60</v>
      </c>
      <c r="E110" s="296">
        <v>196</v>
      </c>
      <c r="F110" s="297">
        <v>4.09</v>
      </c>
      <c r="G110" s="298">
        <v>5</v>
      </c>
      <c r="H110" s="298">
        <v>33.53</v>
      </c>
    </row>
    <row r="111" spans="1:11" s="259" customFormat="1" ht="25.5" customHeight="1" x14ac:dyDescent="0.25">
      <c r="A111" s="300"/>
      <c r="B111" s="301" t="s">
        <v>226</v>
      </c>
      <c r="C111" s="255"/>
      <c r="D111" s="302">
        <f t="shared" ref="D111:H111" si="8">SUM(D102:D110)</f>
        <v>1124</v>
      </c>
      <c r="E111" s="302">
        <f t="shared" si="8"/>
        <v>1035</v>
      </c>
      <c r="F111" s="302">
        <f t="shared" si="8"/>
        <v>26.95</v>
      </c>
      <c r="G111" s="302">
        <f t="shared" si="8"/>
        <v>28.19</v>
      </c>
      <c r="H111" s="302">
        <f t="shared" si="8"/>
        <v>161.67000000000002</v>
      </c>
    </row>
    <row r="112" spans="1:11" ht="25.5" customHeight="1" x14ac:dyDescent="0.25">
      <c r="A112" s="260"/>
      <c r="B112" s="261" t="s">
        <v>72</v>
      </c>
      <c r="C112" s="262"/>
      <c r="D112" s="310"/>
      <c r="E112" s="263"/>
      <c r="F112" s="264"/>
      <c r="G112" s="263"/>
      <c r="H112" s="263"/>
    </row>
    <row r="113" spans="1:8" ht="25.5" customHeight="1" x14ac:dyDescent="0.25">
      <c r="A113" s="265"/>
      <c r="B113" s="266" t="s">
        <v>175</v>
      </c>
      <c r="C113" s="267"/>
      <c r="D113" s="268"/>
      <c r="E113" s="268"/>
      <c r="F113" s="268"/>
      <c r="G113" s="268"/>
      <c r="H113" s="268"/>
    </row>
    <row r="114" spans="1:8" s="192" customFormat="1" ht="46.5" customHeight="1" x14ac:dyDescent="0.25">
      <c r="A114" s="274">
        <v>1</v>
      </c>
      <c r="B114" s="275" t="s">
        <v>146</v>
      </c>
      <c r="C114" s="271" t="s">
        <v>147</v>
      </c>
      <c r="D114" s="274">
        <v>230</v>
      </c>
      <c r="E114" s="274">
        <v>273</v>
      </c>
      <c r="F114" s="276">
        <v>13.76</v>
      </c>
      <c r="G114" s="276">
        <v>14.92</v>
      </c>
      <c r="H114" s="277">
        <v>20.64</v>
      </c>
    </row>
    <row r="115" spans="1:8" s="192" customFormat="1" ht="25.5" customHeight="1" x14ac:dyDescent="0.25">
      <c r="A115" s="274">
        <v>2</v>
      </c>
      <c r="B115" s="275" t="s">
        <v>14</v>
      </c>
      <c r="C115" s="271" t="s">
        <v>148</v>
      </c>
      <c r="D115" s="295">
        <v>222</v>
      </c>
      <c r="E115" s="295">
        <v>59</v>
      </c>
      <c r="F115" s="295">
        <v>0.26</v>
      </c>
      <c r="G115" s="295">
        <v>0.06</v>
      </c>
      <c r="H115" s="311">
        <v>15.27</v>
      </c>
    </row>
    <row r="116" spans="1:8" s="192" customFormat="1" ht="25.5" customHeight="1" x14ac:dyDescent="0.25">
      <c r="A116" s="274">
        <v>3</v>
      </c>
      <c r="B116" s="275" t="s">
        <v>17</v>
      </c>
      <c r="C116" s="271" t="s">
        <v>104</v>
      </c>
      <c r="D116" s="274">
        <v>29</v>
      </c>
      <c r="E116" s="274">
        <v>90</v>
      </c>
      <c r="F116" s="276">
        <v>1.59</v>
      </c>
      <c r="G116" s="276">
        <v>0.28999999999999998</v>
      </c>
      <c r="H116" s="277">
        <v>13.05</v>
      </c>
    </row>
    <row r="117" spans="1:8" s="192" customFormat="1" ht="25.5" customHeight="1" x14ac:dyDescent="0.25">
      <c r="A117" s="274">
        <v>4</v>
      </c>
      <c r="B117" s="275" t="s">
        <v>149</v>
      </c>
      <c r="C117" s="274" t="s">
        <v>150</v>
      </c>
      <c r="D117" s="274">
        <v>75</v>
      </c>
      <c r="E117" s="274">
        <v>210</v>
      </c>
      <c r="F117" s="276">
        <v>4.5599999999999996</v>
      </c>
      <c r="G117" s="276">
        <v>3.15</v>
      </c>
      <c r="H117" s="277">
        <v>40.590000000000003</v>
      </c>
    </row>
    <row r="118" spans="1:8" s="259" customFormat="1" ht="25.5" customHeight="1" x14ac:dyDescent="0.25">
      <c r="A118" s="300"/>
      <c r="B118" s="301" t="s">
        <v>176</v>
      </c>
      <c r="C118" s="255"/>
      <c r="D118" s="302"/>
      <c r="E118" s="329"/>
      <c r="F118" s="330"/>
      <c r="G118" s="331"/>
      <c r="H118" s="331"/>
    </row>
    <row r="119" spans="1:8" ht="25.5" customHeight="1" x14ac:dyDescent="0.25">
      <c r="A119" s="285">
        <v>1</v>
      </c>
      <c r="B119" s="286" t="s">
        <v>214</v>
      </c>
      <c r="C119" s="287" t="s">
        <v>215</v>
      </c>
      <c r="D119" s="288">
        <v>250</v>
      </c>
      <c r="E119" s="289">
        <v>131</v>
      </c>
      <c r="F119" s="290">
        <v>2.23</v>
      </c>
      <c r="G119" s="291">
        <v>5.69</v>
      </c>
      <c r="H119" s="291">
        <v>19.88</v>
      </c>
    </row>
    <row r="120" spans="1:8" ht="25.5" customHeight="1" x14ac:dyDescent="0.25">
      <c r="A120" s="285">
        <v>2</v>
      </c>
      <c r="B120" s="286" t="s">
        <v>34</v>
      </c>
      <c r="C120" s="271" t="s">
        <v>164</v>
      </c>
      <c r="D120" s="288">
        <v>210</v>
      </c>
      <c r="E120" s="289">
        <v>40</v>
      </c>
      <c r="F120" s="290">
        <v>0</v>
      </c>
      <c r="G120" s="291">
        <v>0</v>
      </c>
      <c r="H120" s="291">
        <v>9.98</v>
      </c>
    </row>
    <row r="121" spans="1:8" ht="25.5" customHeight="1" x14ac:dyDescent="0.25">
      <c r="A121" s="292">
        <v>3</v>
      </c>
      <c r="B121" s="293" t="s">
        <v>17</v>
      </c>
      <c r="C121" s="271" t="s">
        <v>208</v>
      </c>
      <c r="D121" s="295">
        <v>37</v>
      </c>
      <c r="E121" s="296">
        <v>115</v>
      </c>
      <c r="F121" s="297">
        <v>2.0299999999999998</v>
      </c>
      <c r="G121" s="298">
        <v>0.37</v>
      </c>
      <c r="H121" s="298">
        <v>16.649999999999999</v>
      </c>
    </row>
    <row r="122" spans="1:8" s="259" customFormat="1" ht="25.5" customHeight="1" x14ac:dyDescent="0.25">
      <c r="A122" s="300"/>
      <c r="B122" s="301" t="s">
        <v>226</v>
      </c>
      <c r="C122" s="255"/>
      <c r="D122" s="302">
        <f t="shared" ref="D122:H122" si="9">SUM(D114:D121)</f>
        <v>1053</v>
      </c>
      <c r="E122" s="302">
        <f t="shared" si="9"/>
        <v>918</v>
      </c>
      <c r="F122" s="302">
        <f t="shared" si="9"/>
        <v>24.43</v>
      </c>
      <c r="G122" s="302">
        <f t="shared" si="9"/>
        <v>24.48</v>
      </c>
      <c r="H122" s="302">
        <f t="shared" si="9"/>
        <v>136.06</v>
      </c>
    </row>
    <row r="123" spans="1:8" ht="25.5" customHeight="1" x14ac:dyDescent="0.25">
      <c r="A123" s="260"/>
      <c r="B123" s="261" t="s">
        <v>74</v>
      </c>
      <c r="C123" s="262"/>
      <c r="D123" s="310"/>
      <c r="E123" s="263"/>
      <c r="F123" s="264"/>
      <c r="G123" s="263"/>
      <c r="H123" s="263"/>
    </row>
    <row r="124" spans="1:8" ht="25.5" customHeight="1" x14ac:dyDescent="0.25">
      <c r="A124" s="265"/>
      <c r="B124" s="266" t="s">
        <v>175</v>
      </c>
      <c r="C124" s="267"/>
      <c r="D124" s="268"/>
      <c r="E124" s="268"/>
      <c r="F124" s="268"/>
      <c r="G124" s="268"/>
      <c r="H124" s="268"/>
    </row>
    <row r="125" spans="1:8" s="192" customFormat="1" ht="25.5" customHeight="1" x14ac:dyDescent="0.25">
      <c r="A125" s="274">
        <v>1</v>
      </c>
      <c r="B125" s="335" t="s">
        <v>152</v>
      </c>
      <c r="C125" s="271" t="s">
        <v>71</v>
      </c>
      <c r="D125" s="336">
        <v>100</v>
      </c>
      <c r="E125" s="295">
        <v>180</v>
      </c>
      <c r="F125" s="295">
        <v>9.7200000000000006</v>
      </c>
      <c r="G125" s="295">
        <v>10.86</v>
      </c>
      <c r="H125" s="311">
        <v>10.29</v>
      </c>
    </row>
    <row r="126" spans="1:8" s="192" customFormat="1" ht="25.5" customHeight="1" x14ac:dyDescent="0.25">
      <c r="A126" s="274">
        <v>2</v>
      </c>
      <c r="B126" s="275" t="s">
        <v>24</v>
      </c>
      <c r="C126" s="271" t="s">
        <v>153</v>
      </c>
      <c r="D126" s="274">
        <v>180</v>
      </c>
      <c r="E126" s="274">
        <v>225</v>
      </c>
      <c r="F126" s="276">
        <v>6.26</v>
      </c>
      <c r="G126" s="276">
        <v>5.75</v>
      </c>
      <c r="H126" s="277">
        <v>38.44</v>
      </c>
    </row>
    <row r="127" spans="1:8" s="192" customFormat="1" ht="25.5" customHeight="1" x14ac:dyDescent="0.25">
      <c r="A127" s="274">
        <v>3</v>
      </c>
      <c r="B127" s="275" t="s">
        <v>55</v>
      </c>
      <c r="C127" s="271" t="s">
        <v>56</v>
      </c>
      <c r="D127" s="274">
        <v>200</v>
      </c>
      <c r="E127" s="274">
        <v>77</v>
      </c>
      <c r="F127" s="276">
        <v>0.24</v>
      </c>
      <c r="G127" s="276">
        <v>0.19</v>
      </c>
      <c r="H127" s="277">
        <v>18.82</v>
      </c>
    </row>
    <row r="128" spans="1:8" s="192" customFormat="1" ht="25.5" customHeight="1" x14ac:dyDescent="0.25">
      <c r="A128" s="274">
        <v>4</v>
      </c>
      <c r="B128" s="312" t="s">
        <v>17</v>
      </c>
      <c r="C128" s="271" t="s">
        <v>104</v>
      </c>
      <c r="D128" s="274">
        <v>34</v>
      </c>
      <c r="E128" s="274">
        <v>105</v>
      </c>
      <c r="F128" s="276">
        <v>1.87</v>
      </c>
      <c r="G128" s="276">
        <v>0.34</v>
      </c>
      <c r="H128" s="277">
        <v>15.3</v>
      </c>
    </row>
    <row r="129" spans="1:8" s="192" customFormat="1" ht="25.5" customHeight="1" x14ac:dyDescent="0.25">
      <c r="A129" s="274">
        <v>5</v>
      </c>
      <c r="B129" s="275" t="s">
        <v>154</v>
      </c>
      <c r="C129" s="271"/>
      <c r="D129" s="274">
        <v>37</v>
      </c>
      <c r="E129" s="274">
        <v>171</v>
      </c>
      <c r="F129" s="276">
        <v>2.92</v>
      </c>
      <c r="G129" s="276">
        <v>7.4</v>
      </c>
      <c r="H129" s="277">
        <v>23.12</v>
      </c>
    </row>
    <row r="130" spans="1:8" s="259" customFormat="1" ht="25.5" customHeight="1" x14ac:dyDescent="0.25">
      <c r="A130" s="300"/>
      <c r="B130" s="301" t="s">
        <v>176</v>
      </c>
      <c r="C130" s="255"/>
      <c r="D130" s="302"/>
      <c r="E130" s="329"/>
      <c r="F130" s="330"/>
      <c r="G130" s="331"/>
      <c r="H130" s="331"/>
    </row>
    <row r="131" spans="1:8" ht="25.5" customHeight="1" x14ac:dyDescent="0.25">
      <c r="A131" s="285">
        <v>1</v>
      </c>
      <c r="B131" s="286" t="s">
        <v>185</v>
      </c>
      <c r="C131" s="287" t="s">
        <v>236</v>
      </c>
      <c r="D131" s="288">
        <v>250</v>
      </c>
      <c r="E131" s="289">
        <v>121</v>
      </c>
      <c r="F131" s="290">
        <v>2.62</v>
      </c>
      <c r="G131" s="291">
        <v>2.75</v>
      </c>
      <c r="H131" s="291">
        <v>16.88</v>
      </c>
    </row>
    <row r="132" spans="1:8" ht="25.5" customHeight="1" x14ac:dyDescent="0.25">
      <c r="A132" s="285">
        <v>2</v>
      </c>
      <c r="B132" s="286" t="s">
        <v>34</v>
      </c>
      <c r="C132" s="271" t="s">
        <v>164</v>
      </c>
      <c r="D132" s="288">
        <v>210</v>
      </c>
      <c r="E132" s="289">
        <v>40</v>
      </c>
      <c r="F132" s="290">
        <v>0</v>
      </c>
      <c r="G132" s="291">
        <v>0</v>
      </c>
      <c r="H132" s="291">
        <v>9.98</v>
      </c>
    </row>
    <row r="133" spans="1:8" ht="25.5" customHeight="1" x14ac:dyDescent="0.25">
      <c r="A133" s="292">
        <v>3</v>
      </c>
      <c r="B133" s="293" t="s">
        <v>17</v>
      </c>
      <c r="C133" s="294" t="s">
        <v>179</v>
      </c>
      <c r="D133" s="295">
        <v>27</v>
      </c>
      <c r="E133" s="296">
        <v>84</v>
      </c>
      <c r="F133" s="297">
        <v>1.48</v>
      </c>
      <c r="G133" s="298">
        <v>0.27</v>
      </c>
      <c r="H133" s="298">
        <v>12.15</v>
      </c>
    </row>
    <row r="134" spans="1:8" ht="25.5" customHeight="1" x14ac:dyDescent="0.25">
      <c r="A134" s="292">
        <v>4</v>
      </c>
      <c r="B134" s="293" t="s">
        <v>237</v>
      </c>
      <c r="C134" s="299" t="s">
        <v>238</v>
      </c>
      <c r="D134" s="295">
        <v>75</v>
      </c>
      <c r="E134" s="296">
        <v>204</v>
      </c>
      <c r="F134" s="297">
        <v>4.2</v>
      </c>
      <c r="G134" s="298">
        <v>1.69</v>
      </c>
      <c r="H134" s="298">
        <v>42.79</v>
      </c>
    </row>
    <row r="135" spans="1:8" s="259" customFormat="1" ht="25.5" customHeight="1" x14ac:dyDescent="0.25">
      <c r="A135" s="300"/>
      <c r="B135" s="301" t="s">
        <v>226</v>
      </c>
      <c r="C135" s="255"/>
      <c r="D135" s="302">
        <f t="shared" ref="D135:H135" si="10">SUM(D125:D134)</f>
        <v>1113</v>
      </c>
      <c r="E135" s="302">
        <f t="shared" si="10"/>
        <v>1207</v>
      </c>
      <c r="F135" s="302">
        <f t="shared" si="10"/>
        <v>29.31</v>
      </c>
      <c r="G135" s="302">
        <f t="shared" si="10"/>
        <v>29.25</v>
      </c>
      <c r="H135" s="302">
        <f t="shared" si="10"/>
        <v>187.76999999999998</v>
      </c>
    </row>
    <row r="136" spans="1:8" ht="25.5" customHeight="1" x14ac:dyDescent="0.25">
      <c r="A136" s="260"/>
      <c r="B136" s="261" t="s">
        <v>173</v>
      </c>
      <c r="C136" s="262"/>
      <c r="D136" s="310"/>
      <c r="E136" s="263"/>
      <c r="F136" s="264"/>
      <c r="G136" s="263"/>
      <c r="H136" s="263"/>
    </row>
    <row r="137" spans="1:8" ht="25.5" customHeight="1" x14ac:dyDescent="0.25">
      <c r="A137" s="265"/>
      <c r="B137" s="266" t="s">
        <v>175</v>
      </c>
      <c r="C137" s="267"/>
      <c r="D137" s="268"/>
      <c r="E137" s="268"/>
      <c r="F137" s="268"/>
      <c r="G137" s="268"/>
      <c r="H137" s="268"/>
    </row>
    <row r="138" spans="1:8" s="192" customFormat="1" ht="38.25" customHeight="1" x14ac:dyDescent="0.25">
      <c r="A138" s="269">
        <v>1</v>
      </c>
      <c r="B138" s="275" t="s">
        <v>157</v>
      </c>
      <c r="C138" s="271" t="s">
        <v>158</v>
      </c>
      <c r="D138" s="274">
        <v>100</v>
      </c>
      <c r="E138" s="276">
        <v>98</v>
      </c>
      <c r="F138" s="276">
        <v>6.35</v>
      </c>
      <c r="G138" s="276">
        <v>7.55</v>
      </c>
      <c r="H138" s="277">
        <v>1.4</v>
      </c>
    </row>
    <row r="139" spans="1:8" s="192" customFormat="1" ht="25.5" customHeight="1" x14ac:dyDescent="0.25">
      <c r="A139" s="274">
        <v>2</v>
      </c>
      <c r="B139" s="275" t="s">
        <v>126</v>
      </c>
      <c r="C139" s="271" t="s">
        <v>127</v>
      </c>
      <c r="D139" s="274">
        <v>180</v>
      </c>
      <c r="E139" s="274">
        <v>189</v>
      </c>
      <c r="F139" s="276">
        <v>5.41</v>
      </c>
      <c r="G139" s="276">
        <v>6.64</v>
      </c>
      <c r="H139" s="277">
        <v>26.56</v>
      </c>
    </row>
    <row r="140" spans="1:8" s="192" customFormat="1" ht="25.5" customHeight="1" x14ac:dyDescent="0.25">
      <c r="A140" s="274">
        <v>3</v>
      </c>
      <c r="B140" s="275" t="s">
        <v>82</v>
      </c>
      <c r="C140" s="271" t="s">
        <v>15</v>
      </c>
      <c r="D140" s="276">
        <v>220</v>
      </c>
      <c r="E140" s="276">
        <v>58</v>
      </c>
      <c r="F140" s="276">
        <v>0.24</v>
      </c>
      <c r="G140" s="276">
        <v>0.05</v>
      </c>
      <c r="H140" s="277">
        <v>15.16</v>
      </c>
    </row>
    <row r="141" spans="1:8" s="192" customFormat="1" ht="25.5" customHeight="1" x14ac:dyDescent="0.25">
      <c r="A141" s="274">
        <v>4</v>
      </c>
      <c r="B141" s="275" t="s">
        <v>17</v>
      </c>
      <c r="C141" s="271" t="s">
        <v>104</v>
      </c>
      <c r="D141" s="274">
        <v>24</v>
      </c>
      <c r="E141" s="274">
        <v>74</v>
      </c>
      <c r="F141" s="276">
        <v>1.32</v>
      </c>
      <c r="G141" s="276">
        <v>0.24</v>
      </c>
      <c r="H141" s="277">
        <v>10.8</v>
      </c>
    </row>
    <row r="142" spans="1:8" s="192" customFormat="1" ht="25.5" customHeight="1" x14ac:dyDescent="0.25">
      <c r="A142" s="348">
        <v>5</v>
      </c>
      <c r="B142" s="275" t="s">
        <v>159</v>
      </c>
      <c r="C142" s="271"/>
      <c r="D142" s="274">
        <v>28</v>
      </c>
      <c r="E142" s="276">
        <v>123</v>
      </c>
      <c r="F142" s="276">
        <v>1.1200000000000001</v>
      </c>
      <c r="G142" s="276">
        <v>5.04</v>
      </c>
      <c r="H142" s="277">
        <v>18.2</v>
      </c>
    </row>
    <row r="143" spans="1:8" s="259" customFormat="1" ht="25.5" customHeight="1" x14ac:dyDescent="0.25">
      <c r="A143" s="278"/>
      <c r="B143" s="279" t="s">
        <v>200</v>
      </c>
      <c r="C143" s="280"/>
      <c r="D143" s="281"/>
      <c r="E143" s="282"/>
      <c r="F143" s="283"/>
      <c r="G143" s="284"/>
      <c r="H143" s="284"/>
    </row>
    <row r="144" spans="1:8" ht="25.5" customHeight="1" x14ac:dyDescent="0.25">
      <c r="A144" s="285">
        <v>1</v>
      </c>
      <c r="B144" s="286" t="s">
        <v>14</v>
      </c>
      <c r="C144" s="271" t="s">
        <v>148</v>
      </c>
      <c r="D144" s="288">
        <v>222</v>
      </c>
      <c r="E144" s="289">
        <v>59</v>
      </c>
      <c r="F144" s="290">
        <v>0.26</v>
      </c>
      <c r="G144" s="291">
        <v>0.06</v>
      </c>
      <c r="H144" s="291">
        <v>15.27</v>
      </c>
    </row>
    <row r="145" spans="1:9" ht="25.5" customHeight="1" x14ac:dyDescent="0.25">
      <c r="A145" s="274">
        <v>2</v>
      </c>
      <c r="B145" s="275" t="s">
        <v>239</v>
      </c>
      <c r="C145" s="271"/>
      <c r="D145" s="274">
        <v>35</v>
      </c>
      <c r="E145" s="274">
        <v>167</v>
      </c>
      <c r="F145" s="276">
        <v>1.52</v>
      </c>
      <c r="G145" s="276">
        <v>7.22</v>
      </c>
      <c r="H145" s="277">
        <v>23.56</v>
      </c>
    </row>
    <row r="146" spans="1:9" s="259" customFormat="1" ht="25.5" customHeight="1" x14ac:dyDescent="0.25">
      <c r="A146" s="308"/>
      <c r="B146" s="326" t="s">
        <v>226</v>
      </c>
      <c r="C146" s="327"/>
      <c r="D146" s="319">
        <f t="shared" ref="D146:H146" si="11">SUM(D138:D145)</f>
        <v>809</v>
      </c>
      <c r="E146" s="319">
        <f t="shared" si="11"/>
        <v>768</v>
      </c>
      <c r="F146" s="319">
        <f t="shared" si="11"/>
        <v>16.220000000000002</v>
      </c>
      <c r="G146" s="319">
        <f t="shared" si="11"/>
        <v>26.799999999999997</v>
      </c>
      <c r="H146" s="319">
        <f t="shared" si="11"/>
        <v>110.95</v>
      </c>
      <c r="I146" s="337"/>
    </row>
    <row r="147" spans="1:9" ht="25.5" customHeight="1" x14ac:dyDescent="0.25">
      <c r="A147" s="256"/>
    </row>
    <row r="148" spans="1:9" s="192" customFormat="1" ht="45" customHeight="1" x14ac:dyDescent="0.25">
      <c r="A148" s="338"/>
      <c r="B148" s="339" t="s">
        <v>174</v>
      </c>
      <c r="C148" s="240"/>
      <c r="D148" s="340"/>
      <c r="E148" s="257" t="s">
        <v>240</v>
      </c>
      <c r="F148" s="341" t="s">
        <v>7</v>
      </c>
      <c r="G148" s="341" t="s">
        <v>8</v>
      </c>
      <c r="H148" s="341" t="s">
        <v>9</v>
      </c>
    </row>
    <row r="149" spans="1:9" s="192" customFormat="1" ht="33.75" customHeight="1" x14ac:dyDescent="0.25">
      <c r="A149" s="342"/>
      <c r="B149" s="309" t="s">
        <v>87</v>
      </c>
      <c r="C149" s="343"/>
      <c r="D149" s="344"/>
      <c r="E149" s="344">
        <f>E18+E30+E42+E54+E66+E76+E88+E99+E111+E122+E135+E146</f>
        <v>11997</v>
      </c>
      <c r="F149" s="344">
        <f>F18+F30+F42+F54+F66+F76+F88+F99+F111+F122+F135+F146</f>
        <v>317.13000000000005</v>
      </c>
      <c r="G149" s="344">
        <f>G18+G30+G42+G54+G66+G76+G88+G99+G111+G122+G135+G146</f>
        <v>339.67000000000007</v>
      </c>
      <c r="H149" s="344">
        <f>H18+H30+H42+H54+H66+H76+H88+H99+H111+H122+H135+H146</f>
        <v>1762.97</v>
      </c>
    </row>
    <row r="150" spans="1:9" ht="27" customHeight="1" x14ac:dyDescent="0.25">
      <c r="E150" s="345"/>
    </row>
  </sheetData>
  <mergeCells count="8">
    <mergeCell ref="E4:E5"/>
    <mergeCell ref="F4:H4"/>
    <mergeCell ref="B2:H2"/>
    <mergeCell ref="A3:H3"/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Comp</cp:lastModifiedBy>
  <dcterms:created xsi:type="dcterms:W3CDTF">2024-12-06T08:43:07Z</dcterms:created>
  <dcterms:modified xsi:type="dcterms:W3CDTF">2025-01-22T07:40:56Z</dcterms:modified>
</cp:coreProperties>
</file>